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480" windowWidth="22710" windowHeight="11055"/>
  </bookViews>
  <sheets>
    <sheet name="Rekapitulace stavby" sheetId="1" r:id="rId1"/>
    <sheet name="SO 01 - Stupeň č. 1 ř. km..." sheetId="2" state="hidden" r:id="rId2"/>
    <sheet name="SO 02 - Stupeň č. 2 ř. km..." sheetId="3" state="hidden" r:id="rId3"/>
    <sheet name="SO 03 - Stupeň č. 3 ř. km..." sheetId="4" state="hidden" r:id="rId4"/>
    <sheet name="SO 04 - Stupeň č. 4 ř. km..." sheetId="5" state="hidden" r:id="rId5"/>
    <sheet name="SO 05 - Stupeň č. 5 ř. km..." sheetId="6" r:id="rId6"/>
    <sheet name="SO 06 - Stupeň č. 6 ř. km..." sheetId="7" state="hidden" r:id="rId7"/>
    <sheet name="SO 07 - Stupeň č. 7 ř. km..." sheetId="8" state="hidden" r:id="rId8"/>
    <sheet name="VRN 01 - Vedlejší rozpočt..." sheetId="9" state="hidden" r:id="rId9"/>
    <sheet name="VRN 02 - Vedlejší rozpočt..." sheetId="10" state="hidden" r:id="rId10"/>
    <sheet name="VRN 03 - Vedlejší rozpočt..." sheetId="11" state="hidden" r:id="rId11"/>
    <sheet name="VRN 04 - Vedlejší rozpočt..." sheetId="12" state="hidden" r:id="rId12"/>
    <sheet name="VRN 05 - Vedlejší rozpočt..." sheetId="13" r:id="rId13"/>
    <sheet name="VRN 06 - Vedlejší rozpočt..." sheetId="14" state="hidden" r:id="rId14"/>
    <sheet name="VRN 07 - Vedlejší rozpočt..." sheetId="15" state="hidden" r:id="rId15"/>
    <sheet name="Pokyny pro vyplnění" sheetId="16" r:id="rId16"/>
  </sheets>
  <definedNames>
    <definedName name="_xlnm._FilterDatabase" localSheetId="1" hidden="1">'SO 01 - Stupeň č. 1 ř. km...'!$C$86:$K$550</definedName>
    <definedName name="_xlnm._FilterDatabase" localSheetId="2" hidden="1">'SO 02 - Stupeň č. 2 ř. km...'!$C$86:$K$550</definedName>
    <definedName name="_xlnm._FilterDatabase" localSheetId="3" hidden="1">'SO 03 - Stupeň č. 3 ř. km...'!$C$86:$K$550</definedName>
    <definedName name="_xlnm._FilterDatabase" localSheetId="4" hidden="1">'SO 04 - Stupeň č. 4 ř. km...'!$C$86:$K$550</definedName>
    <definedName name="_xlnm._FilterDatabase" localSheetId="5" hidden="1">'SO 05 - Stupeň č. 5 ř. km...'!$C$86:$K$550</definedName>
    <definedName name="_xlnm._FilterDatabase" localSheetId="6" hidden="1">'SO 06 - Stupeň č. 6 ř. km...'!$C$86:$K$516</definedName>
    <definedName name="_xlnm._FilterDatabase" localSheetId="7" hidden="1">'SO 07 - Stupeň č. 7 ř. km...'!$C$85:$K$439</definedName>
    <definedName name="_xlnm._FilterDatabase" localSheetId="8" hidden="1">'VRN 01 - Vedlejší rozpočt...'!$C$81:$K$134</definedName>
    <definedName name="_xlnm._FilterDatabase" localSheetId="9" hidden="1">'VRN 02 - Vedlejší rozpočt...'!$C$80:$K$125</definedName>
    <definedName name="_xlnm._FilterDatabase" localSheetId="10" hidden="1">'VRN 03 - Vedlejší rozpočt...'!$C$80:$K$125</definedName>
    <definedName name="_xlnm._FilterDatabase" localSheetId="11" hidden="1">'VRN 04 - Vedlejší rozpočt...'!$C$81:$K$134</definedName>
    <definedName name="_xlnm._FilterDatabase" localSheetId="12" hidden="1">'VRN 05 - Vedlejší rozpočt...'!$C$80:$K$125</definedName>
    <definedName name="_xlnm._FilterDatabase" localSheetId="13" hidden="1">'VRN 06 - Vedlejší rozpočt...'!$C$81:$K$134</definedName>
    <definedName name="_xlnm._FilterDatabase" localSheetId="14" hidden="1">'VRN 07 - Vedlejší rozpočt...'!$C$80:$K$125</definedName>
    <definedName name="_xlnm.Print_Titles" localSheetId="0">'Rekapitulace stavby'!$49:$49</definedName>
    <definedName name="_xlnm.Print_Titles" localSheetId="1">'SO 01 - Stupeň č. 1 ř. km...'!$86:$86</definedName>
    <definedName name="_xlnm.Print_Titles" localSheetId="2">'SO 02 - Stupeň č. 2 ř. km...'!$86:$86</definedName>
    <definedName name="_xlnm.Print_Titles" localSheetId="3">'SO 03 - Stupeň č. 3 ř. km...'!$86:$86</definedName>
    <definedName name="_xlnm.Print_Titles" localSheetId="4">'SO 04 - Stupeň č. 4 ř. km...'!$86:$86</definedName>
    <definedName name="_xlnm.Print_Titles" localSheetId="5">'SO 05 - Stupeň č. 5 ř. km...'!$86:$86</definedName>
    <definedName name="_xlnm.Print_Titles" localSheetId="6">'SO 06 - Stupeň č. 6 ř. km...'!$86:$86</definedName>
    <definedName name="_xlnm.Print_Titles" localSheetId="7">'SO 07 - Stupeň č. 7 ř. km...'!$85:$85</definedName>
    <definedName name="_xlnm.Print_Titles" localSheetId="8">'VRN 01 - Vedlejší rozpočt...'!$81:$81</definedName>
    <definedName name="_xlnm.Print_Titles" localSheetId="9">'VRN 02 - Vedlejší rozpočt...'!$80:$80</definedName>
    <definedName name="_xlnm.Print_Titles" localSheetId="10">'VRN 03 - Vedlejší rozpočt...'!$80:$80</definedName>
    <definedName name="_xlnm.Print_Titles" localSheetId="11">'VRN 04 - Vedlejší rozpočt...'!$81:$81</definedName>
    <definedName name="_xlnm.Print_Titles" localSheetId="12">'VRN 05 - Vedlejší rozpočt...'!$80:$80</definedName>
    <definedName name="_xlnm.Print_Titles" localSheetId="13">'VRN 06 - Vedlejší rozpočt...'!$81:$81</definedName>
    <definedName name="_xlnm.Print_Titles" localSheetId="14">'VRN 07 - Vedlejší rozpočt...'!$80:$80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stavby'!$C$39:$AQ$66</definedName>
    <definedName name="_xlnm.Print_Area" localSheetId="1">'SO 01 - Stupeň č. 1 ř. km...'!$C$4:$J$36,'SO 01 - Stupeň č. 1 ř. km...'!$C$42:$J$68,'SO 01 - Stupeň č. 1 ř. km...'!$C$74:$K$550</definedName>
    <definedName name="_xlnm.Print_Area" localSheetId="2">'SO 02 - Stupeň č. 2 ř. km...'!$C$4:$J$36,'SO 02 - Stupeň č. 2 ř. km...'!$C$42:$J$68,'SO 02 - Stupeň č. 2 ř. km...'!$C$74:$K$550</definedName>
    <definedName name="_xlnm.Print_Area" localSheetId="3">'SO 03 - Stupeň č. 3 ř. km...'!$C$4:$J$36,'SO 03 - Stupeň č. 3 ř. km...'!$C$42:$J$68,'SO 03 - Stupeň č. 3 ř. km...'!$C$74:$K$550</definedName>
    <definedName name="_xlnm.Print_Area" localSheetId="4">'SO 04 - Stupeň č. 4 ř. km...'!$C$4:$J$36,'SO 04 - Stupeň č. 4 ř. km...'!$C$42:$J$68,'SO 04 - Stupeň č. 4 ř. km...'!$C$74:$K$550</definedName>
    <definedName name="_xlnm.Print_Area" localSheetId="5">'SO 05 - Stupeň č. 5 ř. km...'!$C$4:$J$36,'SO 05 - Stupeň č. 5 ř. km...'!$C$42:$J$68,'SO 05 - Stupeň č. 5 ř. km...'!$C$74:$K$550</definedName>
    <definedName name="_xlnm.Print_Area" localSheetId="6">'SO 06 - Stupeň č. 6 ř. km...'!$C$4:$J$36,'SO 06 - Stupeň č. 6 ř. km...'!$C$42:$J$68,'SO 06 - Stupeň č. 6 ř. km...'!$C$74:$K$516</definedName>
    <definedName name="_xlnm.Print_Area" localSheetId="7">'SO 07 - Stupeň č. 7 ř. km...'!$C$4:$J$36,'SO 07 - Stupeň č. 7 ř. km...'!$C$42:$J$67,'SO 07 - Stupeň č. 7 ř. km...'!$C$73:$K$439</definedName>
    <definedName name="_xlnm.Print_Area" localSheetId="8">'VRN 01 - Vedlejší rozpočt...'!$C$4:$J$36,'VRN 01 - Vedlejší rozpočt...'!$C$42:$J$63,'VRN 01 - Vedlejší rozpočt...'!$C$69:$K$134</definedName>
    <definedName name="_xlnm.Print_Area" localSheetId="9">'VRN 02 - Vedlejší rozpočt...'!$C$4:$J$36,'VRN 02 - Vedlejší rozpočt...'!$C$42:$J$62,'VRN 02 - Vedlejší rozpočt...'!$C$68:$K$125</definedName>
    <definedName name="_xlnm.Print_Area" localSheetId="10">'VRN 03 - Vedlejší rozpočt...'!$C$4:$J$36,'VRN 03 - Vedlejší rozpočt...'!$C$42:$J$62,'VRN 03 - Vedlejší rozpočt...'!$C$68:$K$125</definedName>
    <definedName name="_xlnm.Print_Area" localSheetId="11">'VRN 04 - Vedlejší rozpočt...'!$C$4:$J$36,'VRN 04 - Vedlejší rozpočt...'!$C$42:$J$63,'VRN 04 - Vedlejší rozpočt...'!$C$69:$K$134</definedName>
    <definedName name="_xlnm.Print_Area" localSheetId="12">'VRN 05 - Vedlejší rozpočt...'!$C$4:$J$36,'VRN 05 - Vedlejší rozpočt...'!$C$42:$J$62,'VRN 05 - Vedlejší rozpočt...'!$C$68:$K$125</definedName>
    <definedName name="_xlnm.Print_Area" localSheetId="13">'VRN 06 - Vedlejší rozpočt...'!$C$4:$J$36,'VRN 06 - Vedlejší rozpočt...'!$C$42:$J$63,'VRN 06 - Vedlejší rozpočt...'!$C$69:$K$134</definedName>
    <definedName name="_xlnm.Print_Area" localSheetId="14">'VRN 07 - Vedlejší rozpočt...'!$C$4:$J$36,'VRN 07 - Vedlejší rozpočt...'!$C$42:$J$62,'VRN 07 - Vedlejší rozpočt...'!$C$68:$K$125</definedName>
  </definedNames>
  <calcPr calcId="145621"/>
</workbook>
</file>

<file path=xl/calcChain.xml><?xml version="1.0" encoding="utf-8"?>
<calcChain xmlns="http://schemas.openxmlformats.org/spreadsheetml/2006/main">
  <c r="AY65" i="1" l="1"/>
  <c r="AX65" i="1"/>
  <c r="BI123" i="15"/>
  <c r="BH123" i="15"/>
  <c r="BG123" i="15"/>
  <c r="BF123" i="15"/>
  <c r="BE123" i="15"/>
  <c r="T123" i="15"/>
  <c r="R123" i="15"/>
  <c r="P123" i="15"/>
  <c r="BK123" i="15"/>
  <c r="J123" i="15"/>
  <c r="BI120" i="15"/>
  <c r="BH120" i="15"/>
  <c r="BG120" i="15"/>
  <c r="BF120" i="15"/>
  <c r="BE120" i="15"/>
  <c r="T120" i="15"/>
  <c r="R120" i="15"/>
  <c r="P120" i="15"/>
  <c r="BK120" i="15"/>
  <c r="J120" i="15"/>
  <c r="BI117" i="15"/>
  <c r="BH117" i="15"/>
  <c r="BG117" i="15"/>
  <c r="BF117" i="15"/>
  <c r="BE117" i="15"/>
  <c r="T117" i="15"/>
  <c r="R117" i="15"/>
  <c r="P117" i="15"/>
  <c r="BK117" i="15"/>
  <c r="J117" i="15"/>
  <c r="BI114" i="15"/>
  <c r="BH114" i="15"/>
  <c r="BG114" i="15"/>
  <c r="BF114" i="15"/>
  <c r="BE114" i="15"/>
  <c r="T114" i="15"/>
  <c r="T113" i="15" s="1"/>
  <c r="R114" i="15"/>
  <c r="R113" i="15" s="1"/>
  <c r="P114" i="15"/>
  <c r="P113" i="15" s="1"/>
  <c r="BK114" i="15"/>
  <c r="BK113" i="15" s="1"/>
  <c r="J113" i="15" s="1"/>
  <c r="J61" i="15" s="1"/>
  <c r="J114" i="15"/>
  <c r="BI110" i="15"/>
  <c r="BH110" i="15"/>
  <c r="BG110" i="15"/>
  <c r="BF110" i="15"/>
  <c r="T110" i="15"/>
  <c r="T109" i="15" s="1"/>
  <c r="R110" i="15"/>
  <c r="R109" i="15" s="1"/>
  <c r="P110" i="15"/>
  <c r="P109" i="15" s="1"/>
  <c r="BK110" i="15"/>
  <c r="BK109" i="15" s="1"/>
  <c r="J109" i="15" s="1"/>
  <c r="J60" i="15" s="1"/>
  <c r="J110" i="15"/>
  <c r="BE110" i="15" s="1"/>
  <c r="BI106" i="15"/>
  <c r="BH106" i="15"/>
  <c r="BG106" i="15"/>
  <c r="BF106" i="15"/>
  <c r="BE106" i="15"/>
  <c r="T106" i="15"/>
  <c r="R106" i="15"/>
  <c r="P106" i="15"/>
  <c r="BK106" i="15"/>
  <c r="J106" i="15"/>
  <c r="BI103" i="15"/>
  <c r="BH103" i="15"/>
  <c r="BG103" i="15"/>
  <c r="BF103" i="15"/>
  <c r="BE103" i="15"/>
  <c r="T103" i="15"/>
  <c r="R103" i="15"/>
  <c r="P103" i="15"/>
  <c r="BK103" i="15"/>
  <c r="J103" i="15"/>
  <c r="BI100" i="15"/>
  <c r="BH100" i="15"/>
  <c r="BG100" i="15"/>
  <c r="BF100" i="15"/>
  <c r="BE100" i="15"/>
  <c r="T100" i="15"/>
  <c r="R100" i="15"/>
  <c r="P100" i="15"/>
  <c r="BK100" i="15"/>
  <c r="J100" i="15"/>
  <c r="BI97" i="15"/>
  <c r="BH97" i="15"/>
  <c r="BG97" i="15"/>
  <c r="BF97" i="15"/>
  <c r="BE97" i="15"/>
  <c r="T97" i="15"/>
  <c r="T96" i="15" s="1"/>
  <c r="R97" i="15"/>
  <c r="R96" i="15" s="1"/>
  <c r="P97" i="15"/>
  <c r="P96" i="15" s="1"/>
  <c r="BK97" i="15"/>
  <c r="BK96" i="15" s="1"/>
  <c r="J96" i="15" s="1"/>
  <c r="J59" i="15" s="1"/>
  <c r="J97" i="15"/>
  <c r="BI93" i="15"/>
  <c r="BH93" i="15"/>
  <c r="BG93" i="15"/>
  <c r="BF93" i="15"/>
  <c r="T93" i="15"/>
  <c r="R93" i="15"/>
  <c r="P93" i="15"/>
  <c r="BK93" i="15"/>
  <c r="J93" i="15"/>
  <c r="BE93" i="15" s="1"/>
  <c r="BI90" i="15"/>
  <c r="BH90" i="15"/>
  <c r="BG90" i="15"/>
  <c r="BF90" i="15"/>
  <c r="T90" i="15"/>
  <c r="R90" i="15"/>
  <c r="P90" i="15"/>
  <c r="BK90" i="15"/>
  <c r="J90" i="15"/>
  <c r="BE90" i="15" s="1"/>
  <c r="BI87" i="15"/>
  <c r="BH87" i="15"/>
  <c r="BG87" i="15"/>
  <c r="BF87" i="15"/>
  <c r="T87" i="15"/>
  <c r="R87" i="15"/>
  <c r="P87" i="15"/>
  <c r="BK87" i="15"/>
  <c r="J87" i="15"/>
  <c r="BE87" i="15" s="1"/>
  <c r="BI84" i="15"/>
  <c r="F34" i="15" s="1"/>
  <c r="BD65" i="1" s="1"/>
  <c r="BH84" i="15"/>
  <c r="F33" i="15" s="1"/>
  <c r="BC65" i="1" s="1"/>
  <c r="BG84" i="15"/>
  <c r="F32" i="15" s="1"/>
  <c r="BB65" i="1" s="1"/>
  <c r="BF84" i="15"/>
  <c r="J31" i="15" s="1"/>
  <c r="AW65" i="1" s="1"/>
  <c r="T84" i="15"/>
  <c r="T83" i="15" s="1"/>
  <c r="T82" i="15" s="1"/>
  <c r="T81" i="15" s="1"/>
  <c r="R84" i="15"/>
  <c r="R83" i="15" s="1"/>
  <c r="R82" i="15" s="1"/>
  <c r="R81" i="15" s="1"/>
  <c r="P84" i="15"/>
  <c r="P83" i="15" s="1"/>
  <c r="P82" i="15" s="1"/>
  <c r="P81" i="15" s="1"/>
  <c r="AU65" i="1" s="1"/>
  <c r="BK84" i="15"/>
  <c r="BK83" i="15" s="1"/>
  <c r="J84" i="15"/>
  <c r="BE84" i="15" s="1"/>
  <c r="J77" i="15"/>
  <c r="F75" i="15"/>
  <c r="E73" i="15"/>
  <c r="F52" i="15"/>
  <c r="J51" i="15"/>
  <c r="F49" i="15"/>
  <c r="E47" i="15"/>
  <c r="E45" i="15"/>
  <c r="J18" i="15"/>
  <c r="E18" i="15"/>
  <c r="F78" i="15" s="1"/>
  <c r="J17" i="15"/>
  <c r="J15" i="15"/>
  <c r="E15" i="15"/>
  <c r="F51" i="15" s="1"/>
  <c r="J14" i="15"/>
  <c r="J12" i="15"/>
  <c r="J75" i="15" s="1"/>
  <c r="E7" i="15"/>
  <c r="E71" i="15" s="1"/>
  <c r="AY64" i="1"/>
  <c r="AX64" i="1"/>
  <c r="BI132" i="14"/>
  <c r="BH132" i="14"/>
  <c r="BG132" i="14"/>
  <c r="BF132" i="14"/>
  <c r="T132" i="14"/>
  <c r="R132" i="14"/>
  <c r="P132" i="14"/>
  <c r="BK132" i="14"/>
  <c r="J132" i="14"/>
  <c r="BE132" i="14" s="1"/>
  <c r="BI129" i="14"/>
  <c r="BH129" i="14"/>
  <c r="BG129" i="14"/>
  <c r="BF129" i="14"/>
  <c r="T129" i="14"/>
  <c r="R129" i="14"/>
  <c r="P129" i="14"/>
  <c r="BK129" i="14"/>
  <c r="J129" i="14"/>
  <c r="BE129" i="14" s="1"/>
  <c r="BI126" i="14"/>
  <c r="BH126" i="14"/>
  <c r="BG126" i="14"/>
  <c r="BF126" i="14"/>
  <c r="T126" i="14"/>
  <c r="R126" i="14"/>
  <c r="P126" i="14"/>
  <c r="BK126" i="14"/>
  <c r="J126" i="14"/>
  <c r="BE126" i="14" s="1"/>
  <c r="BI123" i="14"/>
  <c r="BH123" i="14"/>
  <c r="BG123" i="14"/>
  <c r="BF123" i="14"/>
  <c r="T123" i="14"/>
  <c r="R123" i="14"/>
  <c r="P123" i="14"/>
  <c r="BK123" i="14"/>
  <c r="J123" i="14"/>
  <c r="BE123" i="14" s="1"/>
  <c r="BI120" i="14"/>
  <c r="BH120" i="14"/>
  <c r="BG120" i="14"/>
  <c r="BF120" i="14"/>
  <c r="T120" i="14"/>
  <c r="T119" i="14" s="1"/>
  <c r="R120" i="14"/>
  <c r="R119" i="14" s="1"/>
  <c r="P120" i="14"/>
  <c r="P119" i="14" s="1"/>
  <c r="BK120" i="14"/>
  <c r="BK119" i="14" s="1"/>
  <c r="J119" i="14" s="1"/>
  <c r="J62" i="14" s="1"/>
  <c r="J120" i="14"/>
  <c r="BE120" i="14" s="1"/>
  <c r="BI115" i="14"/>
  <c r="BH115" i="14"/>
  <c r="BG115" i="14"/>
  <c r="BF115" i="14"/>
  <c r="BE115" i="14"/>
  <c r="T115" i="14"/>
  <c r="T114" i="14" s="1"/>
  <c r="R115" i="14"/>
  <c r="R114" i="14" s="1"/>
  <c r="P115" i="14"/>
  <c r="P114" i="14" s="1"/>
  <c r="BK115" i="14"/>
  <c r="BK114" i="14" s="1"/>
  <c r="J114" i="14" s="1"/>
  <c r="J61" i="14" s="1"/>
  <c r="J115" i="14"/>
  <c r="BI111" i="14"/>
  <c r="BH111" i="14"/>
  <c r="BG111" i="14"/>
  <c r="BF111" i="14"/>
  <c r="T111" i="14"/>
  <c r="T110" i="14" s="1"/>
  <c r="R111" i="14"/>
  <c r="R110" i="14" s="1"/>
  <c r="P111" i="14"/>
  <c r="P110" i="14" s="1"/>
  <c r="BK111" i="14"/>
  <c r="BK110" i="14" s="1"/>
  <c r="J110" i="14" s="1"/>
  <c r="J60" i="14" s="1"/>
  <c r="J111" i="14"/>
  <c r="BE111" i="14" s="1"/>
  <c r="BI107" i="14"/>
  <c r="BH107" i="14"/>
  <c r="BG107" i="14"/>
  <c r="BF107" i="14"/>
  <c r="BE107" i="14"/>
  <c r="T107" i="14"/>
  <c r="R107" i="14"/>
  <c r="P107" i="14"/>
  <c r="BK107" i="14"/>
  <c r="J107" i="14"/>
  <c r="BI104" i="14"/>
  <c r="BH104" i="14"/>
  <c r="BG104" i="14"/>
  <c r="BF104" i="14"/>
  <c r="BE104" i="14"/>
  <c r="T104" i="14"/>
  <c r="R104" i="14"/>
  <c r="P104" i="14"/>
  <c r="BK104" i="14"/>
  <c r="J104" i="14"/>
  <c r="BI101" i="14"/>
  <c r="BH101" i="14"/>
  <c r="BG101" i="14"/>
  <c r="BF101" i="14"/>
  <c r="BE101" i="14"/>
  <c r="T101" i="14"/>
  <c r="R101" i="14"/>
  <c r="P101" i="14"/>
  <c r="BK101" i="14"/>
  <c r="J101" i="14"/>
  <c r="BI98" i="14"/>
  <c r="BH98" i="14"/>
  <c r="BG98" i="14"/>
  <c r="BF98" i="14"/>
  <c r="BE98" i="14"/>
  <c r="T98" i="14"/>
  <c r="T97" i="14" s="1"/>
  <c r="R98" i="14"/>
  <c r="R97" i="14" s="1"/>
  <c r="P98" i="14"/>
  <c r="P97" i="14" s="1"/>
  <c r="BK98" i="14"/>
  <c r="BK97" i="14" s="1"/>
  <c r="J97" i="14" s="1"/>
  <c r="J59" i="14" s="1"/>
  <c r="J98" i="14"/>
  <c r="BI94" i="14"/>
  <c r="BH94" i="14"/>
  <c r="BG94" i="14"/>
  <c r="BF94" i="14"/>
  <c r="T94" i="14"/>
  <c r="R94" i="14"/>
  <c r="P94" i="14"/>
  <c r="BK94" i="14"/>
  <c r="J94" i="14"/>
  <c r="BE94" i="14" s="1"/>
  <c r="BI91" i="14"/>
  <c r="BH91" i="14"/>
  <c r="BG91" i="14"/>
  <c r="BF91" i="14"/>
  <c r="T91" i="14"/>
  <c r="R91" i="14"/>
  <c r="P91" i="14"/>
  <c r="BK91" i="14"/>
  <c r="J91" i="14"/>
  <c r="BE91" i="14" s="1"/>
  <c r="BI88" i="14"/>
  <c r="BH88" i="14"/>
  <c r="BG88" i="14"/>
  <c r="BF88" i="14"/>
  <c r="T88" i="14"/>
  <c r="R88" i="14"/>
  <c r="P88" i="14"/>
  <c r="BK88" i="14"/>
  <c r="J88" i="14"/>
  <c r="BE88" i="14" s="1"/>
  <c r="BI85" i="14"/>
  <c r="F34" i="14" s="1"/>
  <c r="BD64" i="1" s="1"/>
  <c r="BH85" i="14"/>
  <c r="F33" i="14" s="1"/>
  <c r="BC64" i="1" s="1"/>
  <c r="BG85" i="14"/>
  <c r="F32" i="14" s="1"/>
  <c r="BB64" i="1" s="1"/>
  <c r="BF85" i="14"/>
  <c r="F31" i="14" s="1"/>
  <c r="BA64" i="1" s="1"/>
  <c r="T85" i="14"/>
  <c r="T84" i="14" s="1"/>
  <c r="T83" i="14" s="1"/>
  <c r="T82" i="14" s="1"/>
  <c r="R85" i="14"/>
  <c r="R84" i="14" s="1"/>
  <c r="P85" i="14"/>
  <c r="P84" i="14" s="1"/>
  <c r="P83" i="14" s="1"/>
  <c r="P82" i="14" s="1"/>
  <c r="AU64" i="1" s="1"/>
  <c r="BK85" i="14"/>
  <c r="BK84" i="14" s="1"/>
  <c r="J85" i="14"/>
  <c r="BE85" i="14" s="1"/>
  <c r="J78" i="14"/>
  <c r="F76" i="14"/>
  <c r="E74" i="14"/>
  <c r="F52" i="14"/>
  <c r="J51" i="14"/>
  <c r="F49" i="14"/>
  <c r="E47" i="14"/>
  <c r="E45" i="14"/>
  <c r="J18" i="14"/>
  <c r="E18" i="14"/>
  <c r="F79" i="14" s="1"/>
  <c r="J17" i="14"/>
  <c r="J15" i="14"/>
  <c r="E15" i="14"/>
  <c r="J14" i="14"/>
  <c r="J12" i="14"/>
  <c r="E7" i="14"/>
  <c r="E72" i="14" s="1"/>
  <c r="P113" i="13"/>
  <c r="R109" i="13"/>
  <c r="T96" i="13"/>
  <c r="P96" i="13"/>
  <c r="R83" i="13"/>
  <c r="AY63" i="1"/>
  <c r="AX63" i="1"/>
  <c r="BI123" i="13"/>
  <c r="BH123" i="13"/>
  <c r="BG123" i="13"/>
  <c r="BF123" i="13"/>
  <c r="BE123" i="13"/>
  <c r="T123" i="13"/>
  <c r="R123" i="13"/>
  <c r="P123" i="13"/>
  <c r="BK123" i="13"/>
  <c r="J123" i="13"/>
  <c r="BI120" i="13"/>
  <c r="BH120" i="13"/>
  <c r="BG120" i="13"/>
  <c r="BF120" i="13"/>
  <c r="BE120" i="13"/>
  <c r="T120" i="13"/>
  <c r="R120" i="13"/>
  <c r="P120" i="13"/>
  <c r="BK120" i="13"/>
  <c r="J120" i="13"/>
  <c r="BI117" i="13"/>
  <c r="BH117" i="13"/>
  <c r="BG117" i="13"/>
  <c r="BF117" i="13"/>
  <c r="BE117" i="13"/>
  <c r="T117" i="13"/>
  <c r="R117" i="13"/>
  <c r="P117" i="13"/>
  <c r="BK117" i="13"/>
  <c r="J117" i="13"/>
  <c r="BI114" i="13"/>
  <c r="BH114" i="13"/>
  <c r="BG114" i="13"/>
  <c r="BF114" i="13"/>
  <c r="BE114" i="13"/>
  <c r="T114" i="13"/>
  <c r="T113" i="13" s="1"/>
  <c r="R114" i="13"/>
  <c r="R113" i="13" s="1"/>
  <c r="P114" i="13"/>
  <c r="BK114" i="13"/>
  <c r="BK113" i="13" s="1"/>
  <c r="J113" i="13" s="1"/>
  <c r="J61" i="13" s="1"/>
  <c r="J114" i="13"/>
  <c r="BI110" i="13"/>
  <c r="BH110" i="13"/>
  <c r="BG110" i="13"/>
  <c r="BF110" i="13"/>
  <c r="T110" i="13"/>
  <c r="T109" i="13" s="1"/>
  <c r="R110" i="13"/>
  <c r="P110" i="13"/>
  <c r="P109" i="13" s="1"/>
  <c r="BK110" i="13"/>
  <c r="BK109" i="13" s="1"/>
  <c r="J109" i="13" s="1"/>
  <c r="J60" i="13" s="1"/>
  <c r="J110" i="13"/>
  <c r="BE110" i="13" s="1"/>
  <c r="BI106" i="13"/>
  <c r="BH106" i="13"/>
  <c r="BG106" i="13"/>
  <c r="BF106" i="13"/>
  <c r="BE106" i="13"/>
  <c r="T106" i="13"/>
  <c r="R106" i="13"/>
  <c r="P106" i="13"/>
  <c r="BK106" i="13"/>
  <c r="J106" i="13"/>
  <c r="BI103" i="13"/>
  <c r="BH103" i="13"/>
  <c r="BG103" i="13"/>
  <c r="BF103" i="13"/>
  <c r="BE103" i="13"/>
  <c r="T103" i="13"/>
  <c r="R103" i="13"/>
  <c r="P103" i="13"/>
  <c r="BK103" i="13"/>
  <c r="J103" i="13"/>
  <c r="BI100" i="13"/>
  <c r="BH100" i="13"/>
  <c r="BG100" i="13"/>
  <c r="BF100" i="13"/>
  <c r="BE100" i="13"/>
  <c r="T100" i="13"/>
  <c r="R100" i="13"/>
  <c r="P100" i="13"/>
  <c r="BK100" i="13"/>
  <c r="J100" i="13"/>
  <c r="BI97" i="13"/>
  <c r="BH97" i="13"/>
  <c r="BG97" i="13"/>
  <c r="BF97" i="13"/>
  <c r="BE97" i="13"/>
  <c r="T97" i="13"/>
  <c r="R97" i="13"/>
  <c r="R96" i="13" s="1"/>
  <c r="P97" i="13"/>
  <c r="BK97" i="13"/>
  <c r="BK96" i="13" s="1"/>
  <c r="J96" i="13" s="1"/>
  <c r="J59" i="13" s="1"/>
  <c r="J97" i="13"/>
  <c r="BI93" i="13"/>
  <c r="BH93" i="13"/>
  <c r="BG93" i="13"/>
  <c r="BF93" i="13"/>
  <c r="T93" i="13"/>
  <c r="R93" i="13"/>
  <c r="P93" i="13"/>
  <c r="BK93" i="13"/>
  <c r="J93" i="13"/>
  <c r="BE93" i="13" s="1"/>
  <c r="BI90" i="13"/>
  <c r="BH90" i="13"/>
  <c r="BG90" i="13"/>
  <c r="BF90" i="13"/>
  <c r="T90" i="13"/>
  <c r="R90" i="13"/>
  <c r="P90" i="13"/>
  <c r="BK90" i="13"/>
  <c r="J90" i="13"/>
  <c r="BE90" i="13" s="1"/>
  <c r="BI87" i="13"/>
  <c r="BH87" i="13"/>
  <c r="BG87" i="13"/>
  <c r="BF87" i="13"/>
  <c r="T87" i="13"/>
  <c r="R87" i="13"/>
  <c r="P87" i="13"/>
  <c r="BK87" i="13"/>
  <c r="J87" i="13"/>
  <c r="BE87" i="13" s="1"/>
  <c r="BI84" i="13"/>
  <c r="F34" i="13" s="1"/>
  <c r="BD63" i="1" s="1"/>
  <c r="BH84" i="13"/>
  <c r="F33" i="13" s="1"/>
  <c r="BC63" i="1" s="1"/>
  <c r="BG84" i="13"/>
  <c r="F32" i="13" s="1"/>
  <c r="BB63" i="1" s="1"/>
  <c r="BF84" i="13"/>
  <c r="J31" i="13" s="1"/>
  <c r="AW63" i="1" s="1"/>
  <c r="T84" i="13"/>
  <c r="T83" i="13" s="1"/>
  <c r="T82" i="13" s="1"/>
  <c r="T81" i="13" s="1"/>
  <c r="R84" i="13"/>
  <c r="P84" i="13"/>
  <c r="P83" i="13" s="1"/>
  <c r="P82" i="13" s="1"/>
  <c r="P81" i="13" s="1"/>
  <c r="AU63" i="1" s="1"/>
  <c r="BK84" i="13"/>
  <c r="BK83" i="13" s="1"/>
  <c r="J84" i="13"/>
  <c r="BE84" i="13" s="1"/>
  <c r="J77" i="13"/>
  <c r="F75" i="13"/>
  <c r="E73" i="13"/>
  <c r="F52" i="13"/>
  <c r="J51" i="13"/>
  <c r="F49" i="13"/>
  <c r="E47" i="13"/>
  <c r="E45" i="13"/>
  <c r="J18" i="13"/>
  <c r="E18" i="13"/>
  <c r="F78" i="13" s="1"/>
  <c r="J17" i="13"/>
  <c r="J15" i="13"/>
  <c r="E15" i="13"/>
  <c r="F51" i="13" s="1"/>
  <c r="J14" i="13"/>
  <c r="J12" i="13"/>
  <c r="J75" i="13" s="1"/>
  <c r="E7" i="13"/>
  <c r="E71" i="13" s="1"/>
  <c r="BK119" i="12"/>
  <c r="J119" i="12" s="1"/>
  <c r="J62" i="12" s="1"/>
  <c r="BK110" i="12"/>
  <c r="J110" i="12" s="1"/>
  <c r="J60" i="12" s="1"/>
  <c r="BK84" i="12"/>
  <c r="J84" i="12" s="1"/>
  <c r="J58" i="12" s="1"/>
  <c r="AY62" i="1"/>
  <c r="AX62" i="1"/>
  <c r="BI132" i="12"/>
  <c r="BH132" i="12"/>
  <c r="BG132" i="12"/>
  <c r="BF132" i="12"/>
  <c r="T132" i="12"/>
  <c r="R132" i="12"/>
  <c r="P132" i="12"/>
  <c r="BK132" i="12"/>
  <c r="J132" i="12"/>
  <c r="BE132" i="12" s="1"/>
  <c r="BI129" i="12"/>
  <c r="BH129" i="12"/>
  <c r="BG129" i="12"/>
  <c r="BF129" i="12"/>
  <c r="T129" i="12"/>
  <c r="R129" i="12"/>
  <c r="P129" i="12"/>
  <c r="BK129" i="12"/>
  <c r="J129" i="12"/>
  <c r="BE129" i="12" s="1"/>
  <c r="BI126" i="12"/>
  <c r="BH126" i="12"/>
  <c r="BG126" i="12"/>
  <c r="BF126" i="12"/>
  <c r="T126" i="12"/>
  <c r="R126" i="12"/>
  <c r="P126" i="12"/>
  <c r="BK126" i="12"/>
  <c r="J126" i="12"/>
  <c r="BE126" i="12" s="1"/>
  <c r="BI123" i="12"/>
  <c r="BH123" i="12"/>
  <c r="BG123" i="12"/>
  <c r="BF123" i="12"/>
  <c r="T123" i="12"/>
  <c r="R123" i="12"/>
  <c r="P123" i="12"/>
  <c r="BK123" i="12"/>
  <c r="J123" i="12"/>
  <c r="BE123" i="12" s="1"/>
  <c r="BI120" i="12"/>
  <c r="BH120" i="12"/>
  <c r="BG120" i="12"/>
  <c r="BF120" i="12"/>
  <c r="T120" i="12"/>
  <c r="T119" i="12" s="1"/>
  <c r="R120" i="12"/>
  <c r="R119" i="12" s="1"/>
  <c r="P120" i="12"/>
  <c r="P119" i="12" s="1"/>
  <c r="BK120" i="12"/>
  <c r="J120" i="12"/>
  <c r="BE120" i="12" s="1"/>
  <c r="BI115" i="12"/>
  <c r="BH115" i="12"/>
  <c r="BG115" i="12"/>
  <c r="BF115" i="12"/>
  <c r="BE115" i="12"/>
  <c r="T115" i="12"/>
  <c r="T114" i="12" s="1"/>
  <c r="R115" i="12"/>
  <c r="R114" i="12" s="1"/>
  <c r="P115" i="12"/>
  <c r="P114" i="12" s="1"/>
  <c r="BK115" i="12"/>
  <c r="BK114" i="12" s="1"/>
  <c r="J114" i="12" s="1"/>
  <c r="J61" i="12" s="1"/>
  <c r="J115" i="12"/>
  <c r="BI111" i="12"/>
  <c r="BH111" i="12"/>
  <c r="BG111" i="12"/>
  <c r="BF111" i="12"/>
  <c r="T111" i="12"/>
  <c r="T110" i="12" s="1"/>
  <c r="R111" i="12"/>
  <c r="R110" i="12" s="1"/>
  <c r="P111" i="12"/>
  <c r="P110" i="12" s="1"/>
  <c r="BK111" i="12"/>
  <c r="J111" i="12"/>
  <c r="BE111" i="12" s="1"/>
  <c r="BI107" i="12"/>
  <c r="BH107" i="12"/>
  <c r="BG107" i="12"/>
  <c r="BF107" i="12"/>
  <c r="BE107" i="12"/>
  <c r="T107" i="12"/>
  <c r="R107" i="12"/>
  <c r="P107" i="12"/>
  <c r="BK107" i="12"/>
  <c r="J107" i="12"/>
  <c r="BI104" i="12"/>
  <c r="BH104" i="12"/>
  <c r="BG104" i="12"/>
  <c r="BF104" i="12"/>
  <c r="BE104" i="12"/>
  <c r="T104" i="12"/>
  <c r="R104" i="12"/>
  <c r="P104" i="12"/>
  <c r="BK104" i="12"/>
  <c r="J104" i="12"/>
  <c r="BI101" i="12"/>
  <c r="BH101" i="12"/>
  <c r="BG101" i="12"/>
  <c r="BF101" i="12"/>
  <c r="BE101" i="12"/>
  <c r="T101" i="12"/>
  <c r="R101" i="12"/>
  <c r="P101" i="12"/>
  <c r="BK101" i="12"/>
  <c r="J101" i="12"/>
  <c r="BI98" i="12"/>
  <c r="F34" i="12" s="1"/>
  <c r="BD62" i="1" s="1"/>
  <c r="BH98" i="12"/>
  <c r="BG98" i="12"/>
  <c r="F32" i="12" s="1"/>
  <c r="BB62" i="1" s="1"/>
  <c r="BF98" i="12"/>
  <c r="BE98" i="12"/>
  <c r="T98" i="12"/>
  <c r="T97" i="12" s="1"/>
  <c r="R98" i="12"/>
  <c r="R97" i="12" s="1"/>
  <c r="P98" i="12"/>
  <c r="P97" i="12" s="1"/>
  <c r="BK98" i="12"/>
  <c r="BK97" i="12" s="1"/>
  <c r="J97" i="12" s="1"/>
  <c r="J59" i="12" s="1"/>
  <c r="J98" i="12"/>
  <c r="BI94" i="12"/>
  <c r="BH94" i="12"/>
  <c r="BG94" i="12"/>
  <c r="BF94" i="12"/>
  <c r="T94" i="12"/>
  <c r="R94" i="12"/>
  <c r="P94" i="12"/>
  <c r="BK94" i="12"/>
  <c r="J94" i="12"/>
  <c r="BE94" i="12" s="1"/>
  <c r="BI91" i="12"/>
  <c r="BH91" i="12"/>
  <c r="BG91" i="12"/>
  <c r="BF91" i="12"/>
  <c r="T91" i="12"/>
  <c r="R91" i="12"/>
  <c r="P91" i="12"/>
  <c r="BK91" i="12"/>
  <c r="J91" i="12"/>
  <c r="BE91" i="12" s="1"/>
  <c r="BI88" i="12"/>
  <c r="BH88" i="12"/>
  <c r="BG88" i="12"/>
  <c r="BF88" i="12"/>
  <c r="T88" i="12"/>
  <c r="R88" i="12"/>
  <c r="P88" i="12"/>
  <c r="BK88" i="12"/>
  <c r="J88" i="12"/>
  <c r="BE88" i="12" s="1"/>
  <c r="BI85" i="12"/>
  <c r="BH85" i="12"/>
  <c r="F33" i="12" s="1"/>
  <c r="BC62" i="1" s="1"/>
  <c r="BG85" i="12"/>
  <c r="BF85" i="12"/>
  <c r="F31" i="12" s="1"/>
  <c r="BA62" i="1" s="1"/>
  <c r="T85" i="12"/>
  <c r="T84" i="12" s="1"/>
  <c r="T83" i="12" s="1"/>
  <c r="T82" i="12" s="1"/>
  <c r="R85" i="12"/>
  <c r="R84" i="12" s="1"/>
  <c r="R83" i="12" s="1"/>
  <c r="R82" i="12" s="1"/>
  <c r="P85" i="12"/>
  <c r="P84" i="12" s="1"/>
  <c r="P83" i="12" s="1"/>
  <c r="P82" i="12" s="1"/>
  <c r="AU62" i="1" s="1"/>
  <c r="BK85" i="12"/>
  <c r="J85" i="12"/>
  <c r="BE85" i="12" s="1"/>
  <c r="J78" i="12"/>
  <c r="F76" i="12"/>
  <c r="E74" i="12"/>
  <c r="F52" i="12"/>
  <c r="J51" i="12"/>
  <c r="F49" i="12"/>
  <c r="E47" i="12"/>
  <c r="E45" i="12"/>
  <c r="J18" i="12"/>
  <c r="E18" i="12"/>
  <c r="F79" i="12" s="1"/>
  <c r="J17" i="12"/>
  <c r="J15" i="12"/>
  <c r="E15" i="12"/>
  <c r="F51" i="12" s="1"/>
  <c r="J14" i="12"/>
  <c r="J12" i="12"/>
  <c r="J76" i="12" s="1"/>
  <c r="E7" i="12"/>
  <c r="E72" i="12" s="1"/>
  <c r="T113" i="11"/>
  <c r="P113" i="11"/>
  <c r="R109" i="11"/>
  <c r="T96" i="11"/>
  <c r="P96" i="11"/>
  <c r="R83" i="11"/>
  <c r="AY61" i="1"/>
  <c r="AX61" i="1"/>
  <c r="BI123" i="11"/>
  <c r="BH123" i="11"/>
  <c r="BG123" i="11"/>
  <c r="BF123" i="11"/>
  <c r="BE123" i="11"/>
  <c r="T123" i="11"/>
  <c r="R123" i="11"/>
  <c r="P123" i="11"/>
  <c r="BK123" i="11"/>
  <c r="J123" i="11"/>
  <c r="BI120" i="11"/>
  <c r="BH120" i="11"/>
  <c r="BG120" i="11"/>
  <c r="BF120" i="11"/>
  <c r="BE120" i="11"/>
  <c r="T120" i="11"/>
  <c r="R120" i="11"/>
  <c r="P120" i="11"/>
  <c r="BK120" i="11"/>
  <c r="J120" i="11"/>
  <c r="BI117" i="11"/>
  <c r="BH117" i="11"/>
  <c r="BG117" i="11"/>
  <c r="BF117" i="11"/>
  <c r="BE117" i="11"/>
  <c r="T117" i="11"/>
  <c r="R117" i="11"/>
  <c r="P117" i="11"/>
  <c r="BK117" i="11"/>
  <c r="J117" i="11"/>
  <c r="BI114" i="11"/>
  <c r="BH114" i="11"/>
  <c r="BG114" i="11"/>
  <c r="BF114" i="11"/>
  <c r="BE114" i="11"/>
  <c r="T114" i="11"/>
  <c r="R114" i="11"/>
  <c r="R113" i="11" s="1"/>
  <c r="P114" i="11"/>
  <c r="BK114" i="11"/>
  <c r="BK113" i="11" s="1"/>
  <c r="J113" i="11" s="1"/>
  <c r="J61" i="11" s="1"/>
  <c r="J114" i="11"/>
  <c r="BI110" i="11"/>
  <c r="BH110" i="11"/>
  <c r="BG110" i="11"/>
  <c r="BF110" i="11"/>
  <c r="T110" i="11"/>
  <c r="T109" i="11" s="1"/>
  <c r="R110" i="11"/>
  <c r="P110" i="11"/>
  <c r="P109" i="11" s="1"/>
  <c r="BK110" i="11"/>
  <c r="BK109" i="11" s="1"/>
  <c r="J109" i="11" s="1"/>
  <c r="J60" i="11" s="1"/>
  <c r="J110" i="11"/>
  <c r="BE110" i="11" s="1"/>
  <c r="BI106" i="11"/>
  <c r="BH106" i="11"/>
  <c r="BG106" i="11"/>
  <c r="BF106" i="11"/>
  <c r="BE106" i="11"/>
  <c r="T106" i="11"/>
  <c r="R106" i="11"/>
  <c r="P106" i="11"/>
  <c r="BK106" i="11"/>
  <c r="J106" i="11"/>
  <c r="BI103" i="11"/>
  <c r="BH103" i="11"/>
  <c r="BG103" i="11"/>
  <c r="BF103" i="11"/>
  <c r="BE103" i="11"/>
  <c r="T103" i="11"/>
  <c r="R103" i="11"/>
  <c r="P103" i="11"/>
  <c r="BK103" i="11"/>
  <c r="J103" i="11"/>
  <c r="BI100" i="11"/>
  <c r="BH100" i="11"/>
  <c r="BG100" i="11"/>
  <c r="BF100" i="11"/>
  <c r="BE100" i="11"/>
  <c r="T100" i="11"/>
  <c r="R100" i="11"/>
  <c r="P100" i="11"/>
  <c r="BK100" i="11"/>
  <c r="J100" i="11"/>
  <c r="BI97" i="11"/>
  <c r="BH97" i="11"/>
  <c r="BG97" i="11"/>
  <c r="BF97" i="11"/>
  <c r="BE97" i="11"/>
  <c r="T97" i="11"/>
  <c r="R97" i="11"/>
  <c r="R96" i="11" s="1"/>
  <c r="P97" i="11"/>
  <c r="BK97" i="11"/>
  <c r="BK96" i="11" s="1"/>
  <c r="J96" i="11" s="1"/>
  <c r="J59" i="11" s="1"/>
  <c r="J97" i="11"/>
  <c r="BI93" i="11"/>
  <c r="BH93" i="11"/>
  <c r="BG93" i="11"/>
  <c r="BF93" i="11"/>
  <c r="T93" i="11"/>
  <c r="R93" i="11"/>
  <c r="P93" i="11"/>
  <c r="BK93" i="11"/>
  <c r="J93" i="11"/>
  <c r="BE93" i="11" s="1"/>
  <c r="BI90" i="11"/>
  <c r="BH90" i="11"/>
  <c r="BG90" i="11"/>
  <c r="BF90" i="11"/>
  <c r="T90" i="11"/>
  <c r="R90" i="11"/>
  <c r="P90" i="11"/>
  <c r="BK90" i="11"/>
  <c r="J90" i="11"/>
  <c r="BE90" i="11" s="1"/>
  <c r="BI87" i="11"/>
  <c r="BH87" i="11"/>
  <c r="BG87" i="11"/>
  <c r="BF87" i="11"/>
  <c r="T87" i="11"/>
  <c r="R87" i="11"/>
  <c r="P87" i="11"/>
  <c r="BK87" i="11"/>
  <c r="J87" i="11"/>
  <c r="BE87" i="11" s="1"/>
  <c r="BI84" i="11"/>
  <c r="F34" i="11" s="1"/>
  <c r="BD61" i="1" s="1"/>
  <c r="BH84" i="11"/>
  <c r="F33" i="11" s="1"/>
  <c r="BC61" i="1" s="1"/>
  <c r="BG84" i="11"/>
  <c r="F32" i="11" s="1"/>
  <c r="BB61" i="1" s="1"/>
  <c r="BF84" i="11"/>
  <c r="T84" i="11"/>
  <c r="T83" i="11" s="1"/>
  <c r="T82" i="11" s="1"/>
  <c r="T81" i="11" s="1"/>
  <c r="R84" i="11"/>
  <c r="P84" i="11"/>
  <c r="P83" i="11" s="1"/>
  <c r="P82" i="11" s="1"/>
  <c r="P81" i="11" s="1"/>
  <c r="AU61" i="1" s="1"/>
  <c r="BK84" i="11"/>
  <c r="BK83" i="11" s="1"/>
  <c r="J84" i="11"/>
  <c r="BE84" i="11" s="1"/>
  <c r="J77" i="11"/>
  <c r="F75" i="11"/>
  <c r="E73" i="11"/>
  <c r="F52" i="11"/>
  <c r="J51" i="11"/>
  <c r="F49" i="11"/>
  <c r="E47" i="11"/>
  <c r="E45" i="11"/>
  <c r="J18" i="11"/>
  <c r="E18" i="11"/>
  <c r="F78" i="11" s="1"/>
  <c r="J17" i="11"/>
  <c r="J15" i="11"/>
  <c r="E15" i="11"/>
  <c r="F77" i="11" s="1"/>
  <c r="J14" i="11"/>
  <c r="J12" i="11"/>
  <c r="J49" i="11" s="1"/>
  <c r="E7" i="11"/>
  <c r="E71" i="11" s="1"/>
  <c r="T113" i="10"/>
  <c r="P113" i="10"/>
  <c r="R109" i="10"/>
  <c r="T96" i="10"/>
  <c r="P96" i="10"/>
  <c r="R83" i="10"/>
  <c r="AY60" i="1"/>
  <c r="AX60" i="1"/>
  <c r="BI123" i="10"/>
  <c r="BH123" i="10"/>
  <c r="BG123" i="10"/>
  <c r="BF123" i="10"/>
  <c r="BE123" i="10"/>
  <c r="T123" i="10"/>
  <c r="R123" i="10"/>
  <c r="P123" i="10"/>
  <c r="BK123" i="10"/>
  <c r="J123" i="10"/>
  <c r="BI120" i="10"/>
  <c r="BH120" i="10"/>
  <c r="BG120" i="10"/>
  <c r="BF120" i="10"/>
  <c r="BE120" i="10"/>
  <c r="T120" i="10"/>
  <c r="R120" i="10"/>
  <c r="P120" i="10"/>
  <c r="BK120" i="10"/>
  <c r="J120" i="10"/>
  <c r="BI117" i="10"/>
  <c r="BH117" i="10"/>
  <c r="BG117" i="10"/>
  <c r="BF117" i="10"/>
  <c r="BE117" i="10"/>
  <c r="T117" i="10"/>
  <c r="R117" i="10"/>
  <c r="P117" i="10"/>
  <c r="BK117" i="10"/>
  <c r="J117" i="10"/>
  <c r="BI114" i="10"/>
  <c r="BH114" i="10"/>
  <c r="BG114" i="10"/>
  <c r="BF114" i="10"/>
  <c r="BE114" i="10"/>
  <c r="T114" i="10"/>
  <c r="R114" i="10"/>
  <c r="R113" i="10" s="1"/>
  <c r="P114" i="10"/>
  <c r="BK114" i="10"/>
  <c r="BK113" i="10" s="1"/>
  <c r="J113" i="10" s="1"/>
  <c r="J61" i="10" s="1"/>
  <c r="J114" i="10"/>
  <c r="BI110" i="10"/>
  <c r="BH110" i="10"/>
  <c r="BG110" i="10"/>
  <c r="BF110" i="10"/>
  <c r="T110" i="10"/>
  <c r="T109" i="10" s="1"/>
  <c r="R110" i="10"/>
  <c r="P110" i="10"/>
  <c r="P109" i="10" s="1"/>
  <c r="BK110" i="10"/>
  <c r="BK109" i="10" s="1"/>
  <c r="J109" i="10" s="1"/>
  <c r="J60" i="10" s="1"/>
  <c r="J110" i="10"/>
  <c r="BE110" i="10" s="1"/>
  <c r="BI106" i="10"/>
  <c r="BH106" i="10"/>
  <c r="BG106" i="10"/>
  <c r="BF106" i="10"/>
  <c r="BE106" i="10"/>
  <c r="T106" i="10"/>
  <c r="R106" i="10"/>
  <c r="P106" i="10"/>
  <c r="BK106" i="10"/>
  <c r="J106" i="10"/>
  <c r="BI103" i="10"/>
  <c r="BH103" i="10"/>
  <c r="BG103" i="10"/>
  <c r="BF103" i="10"/>
  <c r="BE103" i="10"/>
  <c r="T103" i="10"/>
  <c r="R103" i="10"/>
  <c r="P103" i="10"/>
  <c r="BK103" i="10"/>
  <c r="J103" i="10"/>
  <c r="BI100" i="10"/>
  <c r="BH100" i="10"/>
  <c r="BG100" i="10"/>
  <c r="BF100" i="10"/>
  <c r="BE100" i="10"/>
  <c r="T100" i="10"/>
  <c r="R100" i="10"/>
  <c r="P100" i="10"/>
  <c r="BK100" i="10"/>
  <c r="J100" i="10"/>
  <c r="BI97" i="10"/>
  <c r="BH97" i="10"/>
  <c r="BG97" i="10"/>
  <c r="BF97" i="10"/>
  <c r="BE97" i="10"/>
  <c r="T97" i="10"/>
  <c r="R97" i="10"/>
  <c r="R96" i="10" s="1"/>
  <c r="P97" i="10"/>
  <c r="BK97" i="10"/>
  <c r="BK96" i="10" s="1"/>
  <c r="J96" i="10" s="1"/>
  <c r="J59" i="10" s="1"/>
  <c r="J97" i="10"/>
  <c r="BI93" i="10"/>
  <c r="BH93" i="10"/>
  <c r="BG93" i="10"/>
  <c r="BF93" i="10"/>
  <c r="T93" i="10"/>
  <c r="R93" i="10"/>
  <c r="P93" i="10"/>
  <c r="BK93" i="10"/>
  <c r="J93" i="10"/>
  <c r="BE93" i="10" s="1"/>
  <c r="BI90" i="10"/>
  <c r="BH90" i="10"/>
  <c r="BG90" i="10"/>
  <c r="BF90" i="10"/>
  <c r="T90" i="10"/>
  <c r="R90" i="10"/>
  <c r="P90" i="10"/>
  <c r="BK90" i="10"/>
  <c r="J90" i="10"/>
  <c r="BE90" i="10" s="1"/>
  <c r="BI87" i="10"/>
  <c r="BH87" i="10"/>
  <c r="BG87" i="10"/>
  <c r="BF87" i="10"/>
  <c r="J31" i="10" s="1"/>
  <c r="AW60" i="1" s="1"/>
  <c r="T87" i="10"/>
  <c r="R87" i="10"/>
  <c r="P87" i="10"/>
  <c r="BK87" i="10"/>
  <c r="J87" i="10"/>
  <c r="BE87" i="10" s="1"/>
  <c r="BI84" i="10"/>
  <c r="F34" i="10" s="1"/>
  <c r="BD60" i="1" s="1"/>
  <c r="BH84" i="10"/>
  <c r="F33" i="10" s="1"/>
  <c r="BC60" i="1" s="1"/>
  <c r="BG84" i="10"/>
  <c r="F32" i="10" s="1"/>
  <c r="BB60" i="1" s="1"/>
  <c r="BF84" i="10"/>
  <c r="T84" i="10"/>
  <c r="T83" i="10" s="1"/>
  <c r="T82" i="10" s="1"/>
  <c r="T81" i="10" s="1"/>
  <c r="R84" i="10"/>
  <c r="P84" i="10"/>
  <c r="P83" i="10" s="1"/>
  <c r="P82" i="10" s="1"/>
  <c r="P81" i="10" s="1"/>
  <c r="AU60" i="1" s="1"/>
  <c r="BK84" i="10"/>
  <c r="BK83" i="10" s="1"/>
  <c r="BK82" i="10" s="1"/>
  <c r="J84" i="10"/>
  <c r="BE84" i="10" s="1"/>
  <c r="F30" i="10" s="1"/>
  <c r="AZ60" i="1" s="1"/>
  <c r="J77" i="10"/>
  <c r="F75" i="10"/>
  <c r="E73" i="10"/>
  <c r="F52" i="10"/>
  <c r="J51" i="10"/>
  <c r="F49" i="10"/>
  <c r="E47" i="10"/>
  <c r="E45" i="10"/>
  <c r="J18" i="10"/>
  <c r="E18" i="10"/>
  <c r="F78" i="10" s="1"/>
  <c r="J17" i="10"/>
  <c r="J15" i="10"/>
  <c r="E15" i="10"/>
  <c r="F77" i="10" s="1"/>
  <c r="J14" i="10"/>
  <c r="J12" i="10"/>
  <c r="J49" i="10" s="1"/>
  <c r="E7" i="10"/>
  <c r="E71" i="10" s="1"/>
  <c r="BK119" i="9"/>
  <c r="J119" i="9" s="1"/>
  <c r="J62" i="9" s="1"/>
  <c r="AY59" i="1"/>
  <c r="AX59" i="1"/>
  <c r="BI132" i="9"/>
  <c r="BH132" i="9"/>
  <c r="BG132" i="9"/>
  <c r="BF132" i="9"/>
  <c r="T132" i="9"/>
  <c r="R132" i="9"/>
  <c r="P132" i="9"/>
  <c r="BK132" i="9"/>
  <c r="J132" i="9"/>
  <c r="BE132" i="9" s="1"/>
  <c r="BI129" i="9"/>
  <c r="BH129" i="9"/>
  <c r="BG129" i="9"/>
  <c r="BF129" i="9"/>
  <c r="T129" i="9"/>
  <c r="R129" i="9"/>
  <c r="P129" i="9"/>
  <c r="BK129" i="9"/>
  <c r="J129" i="9"/>
  <c r="BE129" i="9" s="1"/>
  <c r="BI126" i="9"/>
  <c r="BH126" i="9"/>
  <c r="BG126" i="9"/>
  <c r="BF126" i="9"/>
  <c r="T126" i="9"/>
  <c r="R126" i="9"/>
  <c r="P126" i="9"/>
  <c r="BK126" i="9"/>
  <c r="J126" i="9"/>
  <c r="BE126" i="9" s="1"/>
  <c r="BI123" i="9"/>
  <c r="BH123" i="9"/>
  <c r="BG123" i="9"/>
  <c r="BF123" i="9"/>
  <c r="T123" i="9"/>
  <c r="R123" i="9"/>
  <c r="P123" i="9"/>
  <c r="BK123" i="9"/>
  <c r="J123" i="9"/>
  <c r="BE123" i="9" s="1"/>
  <c r="BI120" i="9"/>
  <c r="BH120" i="9"/>
  <c r="BG120" i="9"/>
  <c r="BF120" i="9"/>
  <c r="T120" i="9"/>
  <c r="T119" i="9" s="1"/>
  <c r="R120" i="9"/>
  <c r="R119" i="9" s="1"/>
  <c r="P120" i="9"/>
  <c r="P119" i="9" s="1"/>
  <c r="BK120" i="9"/>
  <c r="J120" i="9"/>
  <c r="BE120" i="9" s="1"/>
  <c r="BI115" i="9"/>
  <c r="BH115" i="9"/>
  <c r="BG115" i="9"/>
  <c r="BF115" i="9"/>
  <c r="BE115" i="9"/>
  <c r="T115" i="9"/>
  <c r="T114" i="9" s="1"/>
  <c r="R115" i="9"/>
  <c r="R114" i="9" s="1"/>
  <c r="P115" i="9"/>
  <c r="P114" i="9" s="1"/>
  <c r="BK115" i="9"/>
  <c r="BK114" i="9" s="1"/>
  <c r="J114" i="9" s="1"/>
  <c r="J61" i="9" s="1"/>
  <c r="J115" i="9"/>
  <c r="BI111" i="9"/>
  <c r="BH111" i="9"/>
  <c r="BG111" i="9"/>
  <c r="BF111" i="9"/>
  <c r="T111" i="9"/>
  <c r="T110" i="9" s="1"/>
  <c r="R111" i="9"/>
  <c r="R110" i="9" s="1"/>
  <c r="P111" i="9"/>
  <c r="P110" i="9" s="1"/>
  <c r="BK111" i="9"/>
  <c r="BK110" i="9" s="1"/>
  <c r="J110" i="9" s="1"/>
  <c r="J60" i="9" s="1"/>
  <c r="J111" i="9"/>
  <c r="BE111" i="9" s="1"/>
  <c r="BI107" i="9"/>
  <c r="BH107" i="9"/>
  <c r="BG107" i="9"/>
  <c r="BF107" i="9"/>
  <c r="BE107" i="9"/>
  <c r="T107" i="9"/>
  <c r="R107" i="9"/>
  <c r="P107" i="9"/>
  <c r="BK107" i="9"/>
  <c r="J107" i="9"/>
  <c r="BI104" i="9"/>
  <c r="BH104" i="9"/>
  <c r="BG104" i="9"/>
  <c r="BF104" i="9"/>
  <c r="BE104" i="9"/>
  <c r="T104" i="9"/>
  <c r="R104" i="9"/>
  <c r="P104" i="9"/>
  <c r="BK104" i="9"/>
  <c r="J104" i="9"/>
  <c r="BI101" i="9"/>
  <c r="BH101" i="9"/>
  <c r="BG101" i="9"/>
  <c r="BF101" i="9"/>
  <c r="BE101" i="9"/>
  <c r="T101" i="9"/>
  <c r="R101" i="9"/>
  <c r="P101" i="9"/>
  <c r="BK101" i="9"/>
  <c r="J101" i="9"/>
  <c r="BI98" i="9"/>
  <c r="F34" i="9" s="1"/>
  <c r="BD59" i="1" s="1"/>
  <c r="BH98" i="9"/>
  <c r="BG98" i="9"/>
  <c r="F32" i="9" s="1"/>
  <c r="BB59" i="1" s="1"/>
  <c r="BF98" i="9"/>
  <c r="BE98" i="9"/>
  <c r="T98" i="9"/>
  <c r="T97" i="9" s="1"/>
  <c r="R98" i="9"/>
  <c r="R97" i="9" s="1"/>
  <c r="P98" i="9"/>
  <c r="P97" i="9" s="1"/>
  <c r="BK98" i="9"/>
  <c r="BK97" i="9" s="1"/>
  <c r="J97" i="9" s="1"/>
  <c r="J59" i="9" s="1"/>
  <c r="J98" i="9"/>
  <c r="BI94" i="9"/>
  <c r="BH94" i="9"/>
  <c r="BG94" i="9"/>
  <c r="BF94" i="9"/>
  <c r="T94" i="9"/>
  <c r="R94" i="9"/>
  <c r="P94" i="9"/>
  <c r="BK94" i="9"/>
  <c r="J94" i="9"/>
  <c r="BE94" i="9" s="1"/>
  <c r="BI91" i="9"/>
  <c r="BH91" i="9"/>
  <c r="BG91" i="9"/>
  <c r="BF91" i="9"/>
  <c r="T91" i="9"/>
  <c r="R91" i="9"/>
  <c r="P91" i="9"/>
  <c r="BK91" i="9"/>
  <c r="J91" i="9"/>
  <c r="BE91" i="9" s="1"/>
  <c r="BI88" i="9"/>
  <c r="BH88" i="9"/>
  <c r="BG88" i="9"/>
  <c r="BF88" i="9"/>
  <c r="T88" i="9"/>
  <c r="R88" i="9"/>
  <c r="P88" i="9"/>
  <c r="BK88" i="9"/>
  <c r="J88" i="9"/>
  <c r="BE88" i="9" s="1"/>
  <c r="BI85" i="9"/>
  <c r="BH85" i="9"/>
  <c r="F33" i="9" s="1"/>
  <c r="BC59" i="1" s="1"/>
  <c r="BG85" i="9"/>
  <c r="BF85" i="9"/>
  <c r="F31" i="9" s="1"/>
  <c r="BA59" i="1" s="1"/>
  <c r="T85" i="9"/>
  <c r="T84" i="9" s="1"/>
  <c r="T83" i="9" s="1"/>
  <c r="T82" i="9" s="1"/>
  <c r="R85" i="9"/>
  <c r="R84" i="9" s="1"/>
  <c r="R83" i="9" s="1"/>
  <c r="R82" i="9" s="1"/>
  <c r="P85" i="9"/>
  <c r="P84" i="9" s="1"/>
  <c r="P83" i="9" s="1"/>
  <c r="P82" i="9" s="1"/>
  <c r="AU59" i="1" s="1"/>
  <c r="BK85" i="9"/>
  <c r="BK84" i="9" s="1"/>
  <c r="J85" i="9"/>
  <c r="BE85" i="9" s="1"/>
  <c r="J78" i="9"/>
  <c r="F76" i="9"/>
  <c r="E74" i="9"/>
  <c r="F52" i="9"/>
  <c r="J51" i="9"/>
  <c r="F49" i="9"/>
  <c r="E47" i="9"/>
  <c r="E45" i="9"/>
  <c r="J18" i="9"/>
  <c r="E18" i="9"/>
  <c r="F79" i="9" s="1"/>
  <c r="J17" i="9"/>
  <c r="J15" i="9"/>
  <c r="E15" i="9"/>
  <c r="F51" i="9" s="1"/>
  <c r="J14" i="9"/>
  <c r="J12" i="9"/>
  <c r="J76" i="9" s="1"/>
  <c r="E7" i="9"/>
  <c r="E72" i="9" s="1"/>
  <c r="BK414" i="8"/>
  <c r="J414" i="8" s="1"/>
  <c r="J66" i="8" s="1"/>
  <c r="BK410" i="8"/>
  <c r="J410" i="8" s="1"/>
  <c r="J64" i="8" s="1"/>
  <c r="AY58" i="1"/>
  <c r="AX58" i="1"/>
  <c r="BI438" i="8"/>
  <c r="BH438" i="8"/>
  <c r="BG438" i="8"/>
  <c r="BF438" i="8"/>
  <c r="T438" i="8"/>
  <c r="R438" i="8"/>
  <c r="P438" i="8"/>
  <c r="BK438" i="8"/>
  <c r="J438" i="8"/>
  <c r="BE438" i="8" s="1"/>
  <c r="BI433" i="8"/>
  <c r="BH433" i="8"/>
  <c r="BG433" i="8"/>
  <c r="BF433" i="8"/>
  <c r="T433" i="8"/>
  <c r="R433" i="8"/>
  <c r="P433" i="8"/>
  <c r="BK433" i="8"/>
  <c r="J433" i="8"/>
  <c r="BE433" i="8" s="1"/>
  <c r="BI424" i="8"/>
  <c r="BH424" i="8"/>
  <c r="BG424" i="8"/>
  <c r="BF424" i="8"/>
  <c r="T424" i="8"/>
  <c r="R424" i="8"/>
  <c r="P424" i="8"/>
  <c r="BK424" i="8"/>
  <c r="J424" i="8"/>
  <c r="BE424" i="8" s="1"/>
  <c r="BI415" i="8"/>
  <c r="BH415" i="8"/>
  <c r="BG415" i="8"/>
  <c r="BF415" i="8"/>
  <c r="T415" i="8"/>
  <c r="T414" i="8" s="1"/>
  <c r="T413" i="8" s="1"/>
  <c r="R415" i="8"/>
  <c r="R414" i="8" s="1"/>
  <c r="R413" i="8" s="1"/>
  <c r="P415" i="8"/>
  <c r="P414" i="8" s="1"/>
  <c r="P413" i="8" s="1"/>
  <c r="BK415" i="8"/>
  <c r="J415" i="8"/>
  <c r="BE415" i="8" s="1"/>
  <c r="BI411" i="8"/>
  <c r="BH411" i="8"/>
  <c r="BG411" i="8"/>
  <c r="BF411" i="8"/>
  <c r="T411" i="8"/>
  <c r="T410" i="8" s="1"/>
  <c r="R411" i="8"/>
  <c r="R410" i="8" s="1"/>
  <c r="P411" i="8"/>
  <c r="P410" i="8" s="1"/>
  <c r="BK411" i="8"/>
  <c r="J411" i="8"/>
  <c r="BE411" i="8" s="1"/>
  <c r="BI404" i="8"/>
  <c r="BH404" i="8"/>
  <c r="BG404" i="8"/>
  <c r="BF404" i="8"/>
  <c r="BE404" i="8"/>
  <c r="T404" i="8"/>
  <c r="R404" i="8"/>
  <c r="P404" i="8"/>
  <c r="BK404" i="8"/>
  <c r="J404" i="8"/>
  <c r="BI398" i="8"/>
  <c r="BH398" i="8"/>
  <c r="BG398" i="8"/>
  <c r="BF398" i="8"/>
  <c r="BE398" i="8"/>
  <c r="T398" i="8"/>
  <c r="R398" i="8"/>
  <c r="P398" i="8"/>
  <c r="BK398" i="8"/>
  <c r="J398" i="8"/>
  <c r="BI392" i="8"/>
  <c r="BH392" i="8"/>
  <c r="BG392" i="8"/>
  <c r="BF392" i="8"/>
  <c r="BE392" i="8"/>
  <c r="T392" i="8"/>
  <c r="R392" i="8"/>
  <c r="P392" i="8"/>
  <c r="BK392" i="8"/>
  <c r="J392" i="8"/>
  <c r="BI386" i="8"/>
  <c r="BH386" i="8"/>
  <c r="BG386" i="8"/>
  <c r="BF386" i="8"/>
  <c r="BE386" i="8"/>
  <c r="T386" i="8"/>
  <c r="R386" i="8"/>
  <c r="P386" i="8"/>
  <c r="BK386" i="8"/>
  <c r="J386" i="8"/>
  <c r="BI380" i="8"/>
  <c r="BH380" i="8"/>
  <c r="BG380" i="8"/>
  <c r="BF380" i="8"/>
  <c r="BE380" i="8"/>
  <c r="T380" i="8"/>
  <c r="R380" i="8"/>
  <c r="P380" i="8"/>
  <c r="BK380" i="8"/>
  <c r="J380" i="8"/>
  <c r="BI374" i="8"/>
  <c r="BH374" i="8"/>
  <c r="BG374" i="8"/>
  <c r="BF374" i="8"/>
  <c r="BE374" i="8"/>
  <c r="T374" i="8"/>
  <c r="T373" i="8" s="1"/>
  <c r="R374" i="8"/>
  <c r="R373" i="8" s="1"/>
  <c r="P374" i="8"/>
  <c r="P373" i="8" s="1"/>
  <c r="BK374" i="8"/>
  <c r="BK373" i="8" s="1"/>
  <c r="J373" i="8" s="1"/>
  <c r="J63" i="8" s="1"/>
  <c r="J374" i="8"/>
  <c r="BI365" i="8"/>
  <c r="BH365" i="8"/>
  <c r="BG365" i="8"/>
  <c r="BF365" i="8"/>
  <c r="T365" i="8"/>
  <c r="R365" i="8"/>
  <c r="P365" i="8"/>
  <c r="BK365" i="8"/>
  <c r="J365" i="8"/>
  <c r="BE365" i="8" s="1"/>
  <c r="BI359" i="8"/>
  <c r="BH359" i="8"/>
  <c r="BG359" i="8"/>
  <c r="BF359" i="8"/>
  <c r="T359" i="8"/>
  <c r="R359" i="8"/>
  <c r="P359" i="8"/>
  <c r="BK359" i="8"/>
  <c r="J359" i="8"/>
  <c r="BE359" i="8" s="1"/>
  <c r="BI354" i="8"/>
  <c r="BH354" i="8"/>
  <c r="BG354" i="8"/>
  <c r="BF354" i="8"/>
  <c r="T354" i="8"/>
  <c r="T353" i="8" s="1"/>
  <c r="R354" i="8"/>
  <c r="R353" i="8" s="1"/>
  <c r="P354" i="8"/>
  <c r="P353" i="8" s="1"/>
  <c r="BK354" i="8"/>
  <c r="BK353" i="8" s="1"/>
  <c r="J353" i="8" s="1"/>
  <c r="J62" i="8" s="1"/>
  <c r="J354" i="8"/>
  <c r="BE354" i="8" s="1"/>
  <c r="BI347" i="8"/>
  <c r="BH347" i="8"/>
  <c r="BG347" i="8"/>
  <c r="BF347" i="8"/>
  <c r="BE347" i="8"/>
  <c r="T347" i="8"/>
  <c r="R347" i="8"/>
  <c r="P347" i="8"/>
  <c r="BK347" i="8"/>
  <c r="J347" i="8"/>
  <c r="BI341" i="8"/>
  <c r="BH341" i="8"/>
  <c r="BG341" i="8"/>
  <c r="BF341" i="8"/>
  <c r="BE341" i="8"/>
  <c r="T341" i="8"/>
  <c r="R341" i="8"/>
  <c r="P341" i="8"/>
  <c r="BK341" i="8"/>
  <c r="J341" i="8"/>
  <c r="BI335" i="8"/>
  <c r="BH335" i="8"/>
  <c r="BG335" i="8"/>
  <c r="BF335" i="8"/>
  <c r="BE335" i="8"/>
  <c r="T335" i="8"/>
  <c r="R335" i="8"/>
  <c r="P335" i="8"/>
  <c r="BK335" i="8"/>
  <c r="J335" i="8"/>
  <c r="BI329" i="8"/>
  <c r="BH329" i="8"/>
  <c r="BG329" i="8"/>
  <c r="BF329" i="8"/>
  <c r="BE329" i="8"/>
  <c r="T329" i="8"/>
  <c r="R329" i="8"/>
  <c r="P329" i="8"/>
  <c r="BK329" i="8"/>
  <c r="J329" i="8"/>
  <c r="BI322" i="8"/>
  <c r="BH322" i="8"/>
  <c r="BG322" i="8"/>
  <c r="BF322" i="8"/>
  <c r="BE322" i="8"/>
  <c r="T322" i="8"/>
  <c r="T321" i="8" s="1"/>
  <c r="R322" i="8"/>
  <c r="R321" i="8" s="1"/>
  <c r="P322" i="8"/>
  <c r="P321" i="8" s="1"/>
  <c r="BK322" i="8"/>
  <c r="BK321" i="8" s="1"/>
  <c r="J321" i="8" s="1"/>
  <c r="J61" i="8" s="1"/>
  <c r="J322" i="8"/>
  <c r="BI314" i="8"/>
  <c r="BH314" i="8"/>
  <c r="BG314" i="8"/>
  <c r="BF314" i="8"/>
  <c r="T314" i="8"/>
  <c r="R314" i="8"/>
  <c r="P314" i="8"/>
  <c r="BK314" i="8"/>
  <c r="J314" i="8"/>
  <c r="BE314" i="8" s="1"/>
  <c r="BI309" i="8"/>
  <c r="BH309" i="8"/>
  <c r="BG309" i="8"/>
  <c r="BF309" i="8"/>
  <c r="T309" i="8"/>
  <c r="R309" i="8"/>
  <c r="P309" i="8"/>
  <c r="BK309" i="8"/>
  <c r="J309" i="8"/>
  <c r="BE309" i="8" s="1"/>
  <c r="BI302" i="8"/>
  <c r="BH302" i="8"/>
  <c r="BG302" i="8"/>
  <c r="BF302" i="8"/>
  <c r="T302" i="8"/>
  <c r="R302" i="8"/>
  <c r="P302" i="8"/>
  <c r="BK302" i="8"/>
  <c r="J302" i="8"/>
  <c r="BE302" i="8" s="1"/>
  <c r="BI296" i="8"/>
  <c r="BH296" i="8"/>
  <c r="BG296" i="8"/>
  <c r="BF296" i="8"/>
  <c r="T296" i="8"/>
  <c r="R296" i="8"/>
  <c r="P296" i="8"/>
  <c r="BK296" i="8"/>
  <c r="J296" i="8"/>
  <c r="BE296" i="8" s="1"/>
  <c r="BI290" i="8"/>
  <c r="BH290" i="8"/>
  <c r="BG290" i="8"/>
  <c r="BF290" i="8"/>
  <c r="T290" i="8"/>
  <c r="T289" i="8" s="1"/>
  <c r="R290" i="8"/>
  <c r="R289" i="8" s="1"/>
  <c r="P290" i="8"/>
  <c r="P289" i="8" s="1"/>
  <c r="BK290" i="8"/>
  <c r="BK289" i="8" s="1"/>
  <c r="J289" i="8" s="1"/>
  <c r="J60" i="8" s="1"/>
  <c r="J290" i="8"/>
  <c r="BE290" i="8" s="1"/>
  <c r="BI283" i="8"/>
  <c r="BH283" i="8"/>
  <c r="BG283" i="8"/>
  <c r="BF283" i="8"/>
  <c r="BE283" i="8"/>
  <c r="T283" i="8"/>
  <c r="R283" i="8"/>
  <c r="P283" i="8"/>
  <c r="BK283" i="8"/>
  <c r="J283" i="8"/>
  <c r="BI274" i="8"/>
  <c r="BH274" i="8"/>
  <c r="BG274" i="8"/>
  <c r="BF274" i="8"/>
  <c r="BE274" i="8"/>
  <c r="T274" i="8"/>
  <c r="T273" i="8" s="1"/>
  <c r="R274" i="8"/>
  <c r="R273" i="8" s="1"/>
  <c r="P274" i="8"/>
  <c r="P273" i="8" s="1"/>
  <c r="BK274" i="8"/>
  <c r="BK273" i="8" s="1"/>
  <c r="J273" i="8" s="1"/>
  <c r="J59" i="8" s="1"/>
  <c r="J274" i="8"/>
  <c r="BI267" i="8"/>
  <c r="BH267" i="8"/>
  <c r="BG267" i="8"/>
  <c r="BF267" i="8"/>
  <c r="T267" i="8"/>
  <c r="R267" i="8"/>
  <c r="P267" i="8"/>
  <c r="BK267" i="8"/>
  <c r="J267" i="8"/>
  <c r="BE267" i="8" s="1"/>
  <c r="BI262" i="8"/>
  <c r="BH262" i="8"/>
  <c r="BG262" i="8"/>
  <c r="BF262" i="8"/>
  <c r="T262" i="8"/>
  <c r="R262" i="8"/>
  <c r="P262" i="8"/>
  <c r="BK262" i="8"/>
  <c r="J262" i="8"/>
  <c r="BE262" i="8" s="1"/>
  <c r="BI256" i="8"/>
  <c r="BH256" i="8"/>
  <c r="BG256" i="8"/>
  <c r="BF256" i="8"/>
  <c r="T256" i="8"/>
  <c r="R256" i="8"/>
  <c r="P256" i="8"/>
  <c r="BK256" i="8"/>
  <c r="J256" i="8"/>
  <c r="BE256" i="8" s="1"/>
  <c r="BI250" i="8"/>
  <c r="BH250" i="8"/>
  <c r="BG250" i="8"/>
  <c r="BF250" i="8"/>
  <c r="T250" i="8"/>
  <c r="R250" i="8"/>
  <c r="P250" i="8"/>
  <c r="BK250" i="8"/>
  <c r="J250" i="8"/>
  <c r="BE250" i="8" s="1"/>
  <c r="BI244" i="8"/>
  <c r="BH244" i="8"/>
  <c r="BG244" i="8"/>
  <c r="BF244" i="8"/>
  <c r="T244" i="8"/>
  <c r="R244" i="8"/>
  <c r="P244" i="8"/>
  <c r="BK244" i="8"/>
  <c r="J244" i="8"/>
  <c r="BE244" i="8" s="1"/>
  <c r="BI238" i="8"/>
  <c r="BH238" i="8"/>
  <c r="BG238" i="8"/>
  <c r="BF238" i="8"/>
  <c r="T238" i="8"/>
  <c r="R238" i="8"/>
  <c r="P238" i="8"/>
  <c r="BK238" i="8"/>
  <c r="J238" i="8"/>
  <c r="BE238" i="8" s="1"/>
  <c r="BI233" i="8"/>
  <c r="BH233" i="8"/>
  <c r="BG233" i="8"/>
  <c r="BF233" i="8"/>
  <c r="T233" i="8"/>
  <c r="R233" i="8"/>
  <c r="P233" i="8"/>
  <c r="BK233" i="8"/>
  <c r="J233" i="8"/>
  <c r="BE233" i="8" s="1"/>
  <c r="BI224" i="8"/>
  <c r="BH224" i="8"/>
  <c r="BG224" i="8"/>
  <c r="BF224" i="8"/>
  <c r="T224" i="8"/>
  <c r="R224" i="8"/>
  <c r="P224" i="8"/>
  <c r="BK224" i="8"/>
  <c r="J224" i="8"/>
  <c r="BE224" i="8" s="1"/>
  <c r="BI216" i="8"/>
  <c r="BH216" i="8"/>
  <c r="BG216" i="8"/>
  <c r="BF216" i="8"/>
  <c r="T216" i="8"/>
  <c r="R216" i="8"/>
  <c r="P216" i="8"/>
  <c r="BK216" i="8"/>
  <c r="J216" i="8"/>
  <c r="BE216" i="8" s="1"/>
  <c r="BI210" i="8"/>
  <c r="BH210" i="8"/>
  <c r="BG210" i="8"/>
  <c r="BF210" i="8"/>
  <c r="T210" i="8"/>
  <c r="R210" i="8"/>
  <c r="P210" i="8"/>
  <c r="BK210" i="8"/>
  <c r="J210" i="8"/>
  <c r="BE210" i="8" s="1"/>
  <c r="BI201" i="8"/>
  <c r="BH201" i="8"/>
  <c r="BG201" i="8"/>
  <c r="BF201" i="8"/>
  <c r="T201" i="8"/>
  <c r="R201" i="8"/>
  <c r="P201" i="8"/>
  <c r="BK201" i="8"/>
  <c r="J201" i="8"/>
  <c r="BE201" i="8" s="1"/>
  <c r="BI191" i="8"/>
  <c r="BH191" i="8"/>
  <c r="BG191" i="8"/>
  <c r="BF191" i="8"/>
  <c r="T191" i="8"/>
  <c r="R191" i="8"/>
  <c r="P191" i="8"/>
  <c r="BK191" i="8"/>
  <c r="J191" i="8"/>
  <c r="BE191" i="8" s="1"/>
  <c r="BI185" i="8"/>
  <c r="BH185" i="8"/>
  <c r="BG185" i="8"/>
  <c r="BF185" i="8"/>
  <c r="T185" i="8"/>
  <c r="R185" i="8"/>
  <c r="P185" i="8"/>
  <c r="BK185" i="8"/>
  <c r="J185" i="8"/>
  <c r="BE185" i="8" s="1"/>
  <c r="BI179" i="8"/>
  <c r="BH179" i="8"/>
  <c r="BG179" i="8"/>
  <c r="BF179" i="8"/>
  <c r="T179" i="8"/>
  <c r="R179" i="8"/>
  <c r="P179" i="8"/>
  <c r="BK179" i="8"/>
  <c r="J179" i="8"/>
  <c r="BE179" i="8" s="1"/>
  <c r="BI172" i="8"/>
  <c r="BH172" i="8"/>
  <c r="BG172" i="8"/>
  <c r="BF172" i="8"/>
  <c r="T172" i="8"/>
  <c r="R172" i="8"/>
  <c r="P172" i="8"/>
  <c r="BK172" i="8"/>
  <c r="J172" i="8"/>
  <c r="BE172" i="8" s="1"/>
  <c r="BI167" i="8"/>
  <c r="BH167" i="8"/>
  <c r="BG167" i="8"/>
  <c r="BF167" i="8"/>
  <c r="T167" i="8"/>
  <c r="R167" i="8"/>
  <c r="P167" i="8"/>
  <c r="BK167" i="8"/>
  <c r="J167" i="8"/>
  <c r="BE167" i="8" s="1"/>
  <c r="BI162" i="8"/>
  <c r="BH162" i="8"/>
  <c r="BG162" i="8"/>
  <c r="BF162" i="8"/>
  <c r="T162" i="8"/>
  <c r="R162" i="8"/>
  <c r="P162" i="8"/>
  <c r="BK162" i="8"/>
  <c r="J162" i="8"/>
  <c r="BE162" i="8" s="1"/>
  <c r="BI157" i="8"/>
  <c r="BH157" i="8"/>
  <c r="BG157" i="8"/>
  <c r="BF157" i="8"/>
  <c r="T157" i="8"/>
  <c r="R157" i="8"/>
  <c r="P157" i="8"/>
  <c r="BK157" i="8"/>
  <c r="J157" i="8"/>
  <c r="BE157" i="8" s="1"/>
  <c r="BI152" i="8"/>
  <c r="BH152" i="8"/>
  <c r="BG152" i="8"/>
  <c r="BF152" i="8"/>
  <c r="T152" i="8"/>
  <c r="R152" i="8"/>
  <c r="P152" i="8"/>
  <c r="BK152" i="8"/>
  <c r="J152" i="8"/>
  <c r="BE152" i="8" s="1"/>
  <c r="BI146" i="8"/>
  <c r="BH146" i="8"/>
  <c r="BG146" i="8"/>
  <c r="BF146" i="8"/>
  <c r="T146" i="8"/>
  <c r="R146" i="8"/>
  <c r="P146" i="8"/>
  <c r="BK146" i="8"/>
  <c r="J146" i="8"/>
  <c r="BE146" i="8" s="1"/>
  <c r="BI140" i="8"/>
  <c r="BH140" i="8"/>
  <c r="BG140" i="8"/>
  <c r="BF140" i="8"/>
  <c r="T140" i="8"/>
  <c r="R140" i="8"/>
  <c r="P140" i="8"/>
  <c r="BK140" i="8"/>
  <c r="J140" i="8"/>
  <c r="BE140" i="8" s="1"/>
  <c r="BI134" i="8"/>
  <c r="BH134" i="8"/>
  <c r="BG134" i="8"/>
  <c r="BF134" i="8"/>
  <c r="T134" i="8"/>
  <c r="R134" i="8"/>
  <c r="P134" i="8"/>
  <c r="BK134" i="8"/>
  <c r="J134" i="8"/>
  <c r="BE134" i="8" s="1"/>
  <c r="BI128" i="8"/>
  <c r="BH128" i="8"/>
  <c r="BG128" i="8"/>
  <c r="BF128" i="8"/>
  <c r="T128" i="8"/>
  <c r="R128" i="8"/>
  <c r="P128" i="8"/>
  <c r="BK128" i="8"/>
  <c r="J128" i="8"/>
  <c r="BE128" i="8" s="1"/>
  <c r="BI119" i="8"/>
  <c r="BH119" i="8"/>
  <c r="BG119" i="8"/>
  <c r="BF119" i="8"/>
  <c r="T119" i="8"/>
  <c r="R119" i="8"/>
  <c r="P119" i="8"/>
  <c r="BK119" i="8"/>
  <c r="J119" i="8"/>
  <c r="BE119" i="8" s="1"/>
  <c r="BI113" i="8"/>
  <c r="BH113" i="8"/>
  <c r="BG113" i="8"/>
  <c r="BF113" i="8"/>
  <c r="T113" i="8"/>
  <c r="R113" i="8"/>
  <c r="P113" i="8"/>
  <c r="BK113" i="8"/>
  <c r="J113" i="8"/>
  <c r="BE113" i="8" s="1"/>
  <c r="BI107" i="8"/>
  <c r="BH107" i="8"/>
  <c r="BG107" i="8"/>
  <c r="BF107" i="8"/>
  <c r="T107" i="8"/>
  <c r="R107" i="8"/>
  <c r="P107" i="8"/>
  <c r="BK107" i="8"/>
  <c r="J107" i="8"/>
  <c r="BE107" i="8" s="1"/>
  <c r="BI101" i="8"/>
  <c r="BH101" i="8"/>
  <c r="BG101" i="8"/>
  <c r="BF101" i="8"/>
  <c r="T101" i="8"/>
  <c r="R101" i="8"/>
  <c r="P101" i="8"/>
  <c r="BK101" i="8"/>
  <c r="J101" i="8"/>
  <c r="BE101" i="8" s="1"/>
  <c r="BI95" i="8"/>
  <c r="BH95" i="8"/>
  <c r="BG95" i="8"/>
  <c r="BF95" i="8"/>
  <c r="T95" i="8"/>
  <c r="R95" i="8"/>
  <c r="P95" i="8"/>
  <c r="BK95" i="8"/>
  <c r="J95" i="8"/>
  <c r="BE95" i="8" s="1"/>
  <c r="BI89" i="8"/>
  <c r="F34" i="8" s="1"/>
  <c r="BD58" i="1" s="1"/>
  <c r="BH89" i="8"/>
  <c r="F33" i="8" s="1"/>
  <c r="BC58" i="1" s="1"/>
  <c r="BG89" i="8"/>
  <c r="F32" i="8" s="1"/>
  <c r="BB58" i="1" s="1"/>
  <c r="BF89" i="8"/>
  <c r="F31" i="8" s="1"/>
  <c r="BA58" i="1" s="1"/>
  <c r="T89" i="8"/>
  <c r="T88" i="8" s="1"/>
  <c r="T87" i="8" s="1"/>
  <c r="T86" i="8" s="1"/>
  <c r="R89" i="8"/>
  <c r="R88" i="8" s="1"/>
  <c r="R87" i="8" s="1"/>
  <c r="R86" i="8" s="1"/>
  <c r="P89" i="8"/>
  <c r="P88" i="8" s="1"/>
  <c r="P87" i="8" s="1"/>
  <c r="P86" i="8" s="1"/>
  <c r="AU58" i="1" s="1"/>
  <c r="BK89" i="8"/>
  <c r="BK88" i="8" s="1"/>
  <c r="J89" i="8"/>
  <c r="BE89" i="8" s="1"/>
  <c r="J82" i="8"/>
  <c r="F80" i="8"/>
  <c r="E78" i="8"/>
  <c r="J51" i="8"/>
  <c r="F49" i="8"/>
  <c r="E47" i="8"/>
  <c r="J18" i="8"/>
  <c r="E18" i="8"/>
  <c r="F52" i="8" s="1"/>
  <c r="J17" i="8"/>
  <c r="J15" i="8"/>
  <c r="E15" i="8"/>
  <c r="F51" i="8" s="1"/>
  <c r="J14" i="8"/>
  <c r="J12" i="8"/>
  <c r="J80" i="8" s="1"/>
  <c r="E7" i="8"/>
  <c r="AY57" i="1"/>
  <c r="AX57" i="1"/>
  <c r="BI515" i="7"/>
  <c r="BH515" i="7"/>
  <c r="BG515" i="7"/>
  <c r="BF515" i="7"/>
  <c r="T515" i="7"/>
  <c r="R515" i="7"/>
  <c r="P515" i="7"/>
  <c r="BK515" i="7"/>
  <c r="J515" i="7"/>
  <c r="BE515" i="7" s="1"/>
  <c r="BI510" i="7"/>
  <c r="BH510" i="7"/>
  <c r="BG510" i="7"/>
  <c r="BF510" i="7"/>
  <c r="T510" i="7"/>
  <c r="R510" i="7"/>
  <c r="P510" i="7"/>
  <c r="BK510" i="7"/>
  <c r="J510" i="7"/>
  <c r="BE510" i="7" s="1"/>
  <c r="BI501" i="7"/>
  <c r="BH501" i="7"/>
  <c r="BG501" i="7"/>
  <c r="BF501" i="7"/>
  <c r="T501" i="7"/>
  <c r="R501" i="7"/>
  <c r="P501" i="7"/>
  <c r="BK501" i="7"/>
  <c r="J501" i="7"/>
  <c r="BE501" i="7" s="1"/>
  <c r="BI492" i="7"/>
  <c r="BH492" i="7"/>
  <c r="BG492" i="7"/>
  <c r="BF492" i="7"/>
  <c r="T492" i="7"/>
  <c r="T491" i="7" s="1"/>
  <c r="T490" i="7" s="1"/>
  <c r="R492" i="7"/>
  <c r="R491" i="7" s="1"/>
  <c r="R490" i="7" s="1"/>
  <c r="P492" i="7"/>
  <c r="P491" i="7" s="1"/>
  <c r="P490" i="7" s="1"/>
  <c r="BK492" i="7"/>
  <c r="BK491" i="7" s="1"/>
  <c r="J491" i="7" s="1"/>
  <c r="J67" i="7" s="1"/>
  <c r="J492" i="7"/>
  <c r="BE492" i="7" s="1"/>
  <c r="BI488" i="7"/>
  <c r="BH488" i="7"/>
  <c r="BG488" i="7"/>
  <c r="BF488" i="7"/>
  <c r="T488" i="7"/>
  <c r="T487" i="7" s="1"/>
  <c r="R488" i="7"/>
  <c r="R487" i="7" s="1"/>
  <c r="P488" i="7"/>
  <c r="P487" i="7" s="1"/>
  <c r="BK488" i="7"/>
  <c r="BK487" i="7" s="1"/>
  <c r="J487" i="7" s="1"/>
  <c r="J65" i="7" s="1"/>
  <c r="J488" i="7"/>
  <c r="BE488" i="7" s="1"/>
  <c r="BI481" i="7"/>
  <c r="BH481" i="7"/>
  <c r="BG481" i="7"/>
  <c r="BF481" i="7"/>
  <c r="BE481" i="7"/>
  <c r="T481" i="7"/>
  <c r="R481" i="7"/>
  <c r="P481" i="7"/>
  <c r="BK481" i="7"/>
  <c r="J481" i="7"/>
  <c r="BI475" i="7"/>
  <c r="BH475" i="7"/>
  <c r="BG475" i="7"/>
  <c r="BF475" i="7"/>
  <c r="BE475" i="7"/>
  <c r="T475" i="7"/>
  <c r="R475" i="7"/>
  <c r="P475" i="7"/>
  <c r="BK475" i="7"/>
  <c r="J475" i="7"/>
  <c r="BI469" i="7"/>
  <c r="BH469" i="7"/>
  <c r="BG469" i="7"/>
  <c r="BF469" i="7"/>
  <c r="BE469" i="7"/>
  <c r="T469" i="7"/>
  <c r="R469" i="7"/>
  <c r="P469" i="7"/>
  <c r="BK469" i="7"/>
  <c r="J469" i="7"/>
  <c r="BI463" i="7"/>
  <c r="BH463" i="7"/>
  <c r="BG463" i="7"/>
  <c r="BF463" i="7"/>
  <c r="BE463" i="7"/>
  <c r="T463" i="7"/>
  <c r="R463" i="7"/>
  <c r="P463" i="7"/>
  <c r="BK463" i="7"/>
  <c r="J463" i="7"/>
  <c r="BI457" i="7"/>
  <c r="BH457" i="7"/>
  <c r="BG457" i="7"/>
  <c r="BF457" i="7"/>
  <c r="BE457" i="7"/>
  <c r="T457" i="7"/>
  <c r="R457" i="7"/>
  <c r="P457" i="7"/>
  <c r="BK457" i="7"/>
  <c r="J457" i="7"/>
  <c r="BI451" i="7"/>
  <c r="BH451" i="7"/>
  <c r="BG451" i="7"/>
  <c r="BF451" i="7"/>
  <c r="BE451" i="7"/>
  <c r="T451" i="7"/>
  <c r="T450" i="7" s="1"/>
  <c r="R451" i="7"/>
  <c r="R450" i="7" s="1"/>
  <c r="P451" i="7"/>
  <c r="P450" i="7" s="1"/>
  <c r="BK451" i="7"/>
  <c r="BK450" i="7" s="1"/>
  <c r="J450" i="7" s="1"/>
  <c r="J64" i="7" s="1"/>
  <c r="J451" i="7"/>
  <c r="BI442" i="7"/>
  <c r="BH442" i="7"/>
  <c r="BG442" i="7"/>
  <c r="BF442" i="7"/>
  <c r="T442" i="7"/>
  <c r="R442" i="7"/>
  <c r="P442" i="7"/>
  <c r="BK442" i="7"/>
  <c r="J442" i="7"/>
  <c r="BE442" i="7" s="1"/>
  <c r="BI436" i="7"/>
  <c r="BH436" i="7"/>
  <c r="BG436" i="7"/>
  <c r="BF436" i="7"/>
  <c r="T436" i="7"/>
  <c r="R436" i="7"/>
  <c r="P436" i="7"/>
  <c r="BK436" i="7"/>
  <c r="J436" i="7"/>
  <c r="BE436" i="7" s="1"/>
  <c r="BI431" i="7"/>
  <c r="BH431" i="7"/>
  <c r="BG431" i="7"/>
  <c r="BF431" i="7"/>
  <c r="T431" i="7"/>
  <c r="R431" i="7"/>
  <c r="P431" i="7"/>
  <c r="BK431" i="7"/>
  <c r="J431" i="7"/>
  <c r="BE431" i="7" s="1"/>
  <c r="BI425" i="7"/>
  <c r="BH425" i="7"/>
  <c r="BG425" i="7"/>
  <c r="BF425" i="7"/>
  <c r="T425" i="7"/>
  <c r="T424" i="7" s="1"/>
  <c r="R425" i="7"/>
  <c r="R424" i="7" s="1"/>
  <c r="P425" i="7"/>
  <c r="P424" i="7" s="1"/>
  <c r="BK425" i="7"/>
  <c r="BK424" i="7" s="1"/>
  <c r="J424" i="7" s="1"/>
  <c r="J63" i="7" s="1"/>
  <c r="J425" i="7"/>
  <c r="BE425" i="7" s="1"/>
  <c r="BI418" i="7"/>
  <c r="BH418" i="7"/>
  <c r="BG418" i="7"/>
  <c r="BF418" i="7"/>
  <c r="BE418" i="7"/>
  <c r="T418" i="7"/>
  <c r="T417" i="7" s="1"/>
  <c r="R418" i="7"/>
  <c r="R417" i="7" s="1"/>
  <c r="P418" i="7"/>
  <c r="P417" i="7" s="1"/>
  <c r="BK418" i="7"/>
  <c r="BK417" i="7" s="1"/>
  <c r="J417" i="7" s="1"/>
  <c r="J62" i="7" s="1"/>
  <c r="J418" i="7"/>
  <c r="BI409" i="7"/>
  <c r="BH409" i="7"/>
  <c r="BG409" i="7"/>
  <c r="BF409" i="7"/>
  <c r="T409" i="7"/>
  <c r="R409" i="7"/>
  <c r="P409" i="7"/>
  <c r="BK409" i="7"/>
  <c r="J409" i="7"/>
  <c r="BE409" i="7" s="1"/>
  <c r="BI403" i="7"/>
  <c r="BH403" i="7"/>
  <c r="BG403" i="7"/>
  <c r="BF403" i="7"/>
  <c r="T403" i="7"/>
  <c r="R403" i="7"/>
  <c r="P403" i="7"/>
  <c r="BK403" i="7"/>
  <c r="J403" i="7"/>
  <c r="BE403" i="7" s="1"/>
  <c r="BI397" i="7"/>
  <c r="BH397" i="7"/>
  <c r="BG397" i="7"/>
  <c r="BF397" i="7"/>
  <c r="BE397" i="7"/>
  <c r="T397" i="7"/>
  <c r="R397" i="7"/>
  <c r="P397" i="7"/>
  <c r="BK397" i="7"/>
  <c r="J397" i="7"/>
  <c r="BI391" i="7"/>
  <c r="BH391" i="7"/>
  <c r="BG391" i="7"/>
  <c r="BF391" i="7"/>
  <c r="BE391" i="7"/>
  <c r="T391" i="7"/>
  <c r="R391" i="7"/>
  <c r="P391" i="7"/>
  <c r="BK391" i="7"/>
  <c r="J391" i="7"/>
  <c r="BI384" i="7"/>
  <c r="BH384" i="7"/>
  <c r="BG384" i="7"/>
  <c r="BF384" i="7"/>
  <c r="BE384" i="7"/>
  <c r="T384" i="7"/>
  <c r="R384" i="7"/>
  <c r="P384" i="7"/>
  <c r="BK384" i="7"/>
  <c r="J384" i="7"/>
  <c r="BI378" i="7"/>
  <c r="BH378" i="7"/>
  <c r="BG378" i="7"/>
  <c r="BF378" i="7"/>
  <c r="BE378" i="7"/>
  <c r="T378" i="7"/>
  <c r="T377" i="7" s="1"/>
  <c r="R378" i="7"/>
  <c r="R377" i="7" s="1"/>
  <c r="P378" i="7"/>
  <c r="P377" i="7" s="1"/>
  <c r="BK378" i="7"/>
  <c r="BK377" i="7" s="1"/>
  <c r="J377" i="7" s="1"/>
  <c r="J61" i="7" s="1"/>
  <c r="J378" i="7"/>
  <c r="BI370" i="7"/>
  <c r="BH370" i="7"/>
  <c r="BG370" i="7"/>
  <c r="BF370" i="7"/>
  <c r="T370" i="7"/>
  <c r="R370" i="7"/>
  <c r="P370" i="7"/>
  <c r="BK370" i="7"/>
  <c r="J370" i="7"/>
  <c r="BE370" i="7" s="1"/>
  <c r="BI365" i="7"/>
  <c r="BH365" i="7"/>
  <c r="BG365" i="7"/>
  <c r="BF365" i="7"/>
  <c r="T365" i="7"/>
  <c r="R365" i="7"/>
  <c r="P365" i="7"/>
  <c r="BK365" i="7"/>
  <c r="J365" i="7"/>
  <c r="BE365" i="7" s="1"/>
  <c r="BI357" i="7"/>
  <c r="BH357" i="7"/>
  <c r="BG357" i="7"/>
  <c r="BF357" i="7"/>
  <c r="T357" i="7"/>
  <c r="R357" i="7"/>
  <c r="P357" i="7"/>
  <c r="BK357" i="7"/>
  <c r="J357" i="7"/>
  <c r="BE357" i="7" s="1"/>
  <c r="BI350" i="7"/>
  <c r="BH350" i="7"/>
  <c r="BG350" i="7"/>
  <c r="BF350" i="7"/>
  <c r="T350" i="7"/>
  <c r="R350" i="7"/>
  <c r="P350" i="7"/>
  <c r="BK350" i="7"/>
  <c r="J350" i="7"/>
  <c r="BE350" i="7" s="1"/>
  <c r="BI344" i="7"/>
  <c r="BH344" i="7"/>
  <c r="BG344" i="7"/>
  <c r="BF344" i="7"/>
  <c r="T344" i="7"/>
  <c r="R344" i="7"/>
  <c r="P344" i="7"/>
  <c r="BK344" i="7"/>
  <c r="J344" i="7"/>
  <c r="BE344" i="7" s="1"/>
  <c r="BI338" i="7"/>
  <c r="BH338" i="7"/>
  <c r="BG338" i="7"/>
  <c r="BF338" i="7"/>
  <c r="BE338" i="7"/>
  <c r="T338" i="7"/>
  <c r="R338" i="7"/>
  <c r="P338" i="7"/>
  <c r="BK338" i="7"/>
  <c r="J338" i="7"/>
  <c r="BI333" i="7"/>
  <c r="BH333" i="7"/>
  <c r="BG333" i="7"/>
  <c r="BF333" i="7"/>
  <c r="BE333" i="7"/>
  <c r="T333" i="7"/>
  <c r="R333" i="7"/>
  <c r="P333" i="7"/>
  <c r="BK333" i="7"/>
  <c r="J333" i="7"/>
  <c r="BI327" i="7"/>
  <c r="BH327" i="7"/>
  <c r="BG327" i="7"/>
  <c r="BF327" i="7"/>
  <c r="BE327" i="7"/>
  <c r="T327" i="7"/>
  <c r="T326" i="7" s="1"/>
  <c r="R327" i="7"/>
  <c r="R326" i="7" s="1"/>
  <c r="P327" i="7"/>
  <c r="P326" i="7" s="1"/>
  <c r="BK327" i="7"/>
  <c r="BK326" i="7" s="1"/>
  <c r="J326" i="7" s="1"/>
  <c r="J60" i="7" s="1"/>
  <c r="J327" i="7"/>
  <c r="BI320" i="7"/>
  <c r="BH320" i="7"/>
  <c r="BG320" i="7"/>
  <c r="BF320" i="7"/>
  <c r="T320" i="7"/>
  <c r="R320" i="7"/>
  <c r="P320" i="7"/>
  <c r="BK320" i="7"/>
  <c r="J320" i="7"/>
  <c r="BE320" i="7" s="1"/>
  <c r="BI314" i="7"/>
  <c r="BH314" i="7"/>
  <c r="BG314" i="7"/>
  <c r="BF314" i="7"/>
  <c r="T314" i="7"/>
  <c r="R314" i="7"/>
  <c r="P314" i="7"/>
  <c r="BK314" i="7"/>
  <c r="J314" i="7"/>
  <c r="BE314" i="7" s="1"/>
  <c r="BI308" i="7"/>
  <c r="BH308" i="7"/>
  <c r="BG308" i="7"/>
  <c r="BF308" i="7"/>
  <c r="T308" i="7"/>
  <c r="R308" i="7"/>
  <c r="P308" i="7"/>
  <c r="BK308" i="7"/>
  <c r="J308" i="7"/>
  <c r="BE308" i="7" s="1"/>
  <c r="BI297" i="7"/>
  <c r="BH297" i="7"/>
  <c r="BG297" i="7"/>
  <c r="BF297" i="7"/>
  <c r="T297" i="7"/>
  <c r="T296" i="7" s="1"/>
  <c r="R297" i="7"/>
  <c r="R296" i="7" s="1"/>
  <c r="P297" i="7"/>
  <c r="P296" i="7" s="1"/>
  <c r="BK297" i="7"/>
  <c r="BK296" i="7" s="1"/>
  <c r="J296" i="7" s="1"/>
  <c r="J59" i="7" s="1"/>
  <c r="J297" i="7"/>
  <c r="BE297" i="7" s="1"/>
  <c r="BI290" i="7"/>
  <c r="BH290" i="7"/>
  <c r="BG290" i="7"/>
  <c r="BF290" i="7"/>
  <c r="BE290" i="7"/>
  <c r="T290" i="7"/>
  <c r="R290" i="7"/>
  <c r="P290" i="7"/>
  <c r="BK290" i="7"/>
  <c r="J290" i="7"/>
  <c r="BI285" i="7"/>
  <c r="BH285" i="7"/>
  <c r="BG285" i="7"/>
  <c r="BF285" i="7"/>
  <c r="BE285" i="7"/>
  <c r="T285" i="7"/>
  <c r="R285" i="7"/>
  <c r="P285" i="7"/>
  <c r="BK285" i="7"/>
  <c r="J285" i="7"/>
  <c r="BI279" i="7"/>
  <c r="BH279" i="7"/>
  <c r="BG279" i="7"/>
  <c r="BF279" i="7"/>
  <c r="BE279" i="7"/>
  <c r="T279" i="7"/>
  <c r="R279" i="7"/>
  <c r="P279" i="7"/>
  <c r="BK279" i="7"/>
  <c r="J279" i="7"/>
  <c r="BI273" i="7"/>
  <c r="BH273" i="7"/>
  <c r="BG273" i="7"/>
  <c r="BF273" i="7"/>
  <c r="BE273" i="7"/>
  <c r="T273" i="7"/>
  <c r="R273" i="7"/>
  <c r="P273" i="7"/>
  <c r="BK273" i="7"/>
  <c r="J273" i="7"/>
  <c r="BI267" i="7"/>
  <c r="BH267" i="7"/>
  <c r="BG267" i="7"/>
  <c r="BF267" i="7"/>
  <c r="BE267" i="7"/>
  <c r="T267" i="7"/>
  <c r="R267" i="7"/>
  <c r="P267" i="7"/>
  <c r="BK267" i="7"/>
  <c r="J267" i="7"/>
  <c r="BI259" i="7"/>
  <c r="BH259" i="7"/>
  <c r="BG259" i="7"/>
  <c r="BF259" i="7"/>
  <c r="BE259" i="7"/>
  <c r="T259" i="7"/>
  <c r="R259" i="7"/>
  <c r="P259" i="7"/>
  <c r="BK259" i="7"/>
  <c r="J259" i="7"/>
  <c r="BI254" i="7"/>
  <c r="BH254" i="7"/>
  <c r="BG254" i="7"/>
  <c r="BF254" i="7"/>
  <c r="BE254" i="7"/>
  <c r="T254" i="7"/>
  <c r="R254" i="7"/>
  <c r="P254" i="7"/>
  <c r="BK254" i="7"/>
  <c r="J254" i="7"/>
  <c r="BI245" i="7"/>
  <c r="BH245" i="7"/>
  <c r="BG245" i="7"/>
  <c r="BF245" i="7"/>
  <c r="BE245" i="7"/>
  <c r="T245" i="7"/>
  <c r="R245" i="7"/>
  <c r="P245" i="7"/>
  <c r="BK245" i="7"/>
  <c r="J245" i="7"/>
  <c r="BI239" i="7"/>
  <c r="BH239" i="7"/>
  <c r="BG239" i="7"/>
  <c r="BF239" i="7"/>
  <c r="BE239" i="7"/>
  <c r="T239" i="7"/>
  <c r="R239" i="7"/>
  <c r="P239" i="7"/>
  <c r="BK239" i="7"/>
  <c r="J239" i="7"/>
  <c r="BI231" i="7"/>
  <c r="BH231" i="7"/>
  <c r="BG231" i="7"/>
  <c r="BF231" i="7"/>
  <c r="BE231" i="7"/>
  <c r="T231" i="7"/>
  <c r="R231" i="7"/>
  <c r="P231" i="7"/>
  <c r="BK231" i="7"/>
  <c r="J231" i="7"/>
  <c r="BI225" i="7"/>
  <c r="BH225" i="7"/>
  <c r="BG225" i="7"/>
  <c r="BF225" i="7"/>
  <c r="BE225" i="7"/>
  <c r="T225" i="7"/>
  <c r="R225" i="7"/>
  <c r="P225" i="7"/>
  <c r="BK225" i="7"/>
  <c r="J225" i="7"/>
  <c r="BI216" i="7"/>
  <c r="BH216" i="7"/>
  <c r="BG216" i="7"/>
  <c r="BF216" i="7"/>
  <c r="BE216" i="7"/>
  <c r="T216" i="7"/>
  <c r="R216" i="7"/>
  <c r="P216" i="7"/>
  <c r="BK216" i="7"/>
  <c r="J216" i="7"/>
  <c r="BI208" i="7"/>
  <c r="BH208" i="7"/>
  <c r="BG208" i="7"/>
  <c r="BF208" i="7"/>
  <c r="BE208" i="7"/>
  <c r="T208" i="7"/>
  <c r="R208" i="7"/>
  <c r="P208" i="7"/>
  <c r="BK208" i="7"/>
  <c r="J208" i="7"/>
  <c r="BI198" i="7"/>
  <c r="BH198" i="7"/>
  <c r="BG198" i="7"/>
  <c r="BF198" i="7"/>
  <c r="BE198" i="7"/>
  <c r="T198" i="7"/>
  <c r="R198" i="7"/>
  <c r="P198" i="7"/>
  <c r="BK198" i="7"/>
  <c r="J198" i="7"/>
  <c r="BI192" i="7"/>
  <c r="BH192" i="7"/>
  <c r="BG192" i="7"/>
  <c r="BF192" i="7"/>
  <c r="BE192" i="7"/>
  <c r="T192" i="7"/>
  <c r="R192" i="7"/>
  <c r="P192" i="7"/>
  <c r="BK192" i="7"/>
  <c r="J192" i="7"/>
  <c r="BI186" i="7"/>
  <c r="BH186" i="7"/>
  <c r="BG186" i="7"/>
  <c r="BF186" i="7"/>
  <c r="BE186" i="7"/>
  <c r="T186" i="7"/>
  <c r="R186" i="7"/>
  <c r="P186" i="7"/>
  <c r="BK186" i="7"/>
  <c r="J186" i="7"/>
  <c r="BI180" i="7"/>
  <c r="BH180" i="7"/>
  <c r="BG180" i="7"/>
  <c r="BF180" i="7"/>
  <c r="BE180" i="7"/>
  <c r="T180" i="7"/>
  <c r="R180" i="7"/>
  <c r="P180" i="7"/>
  <c r="BK180" i="7"/>
  <c r="J180" i="7"/>
  <c r="BI173" i="7"/>
  <c r="BH173" i="7"/>
  <c r="BG173" i="7"/>
  <c r="BF173" i="7"/>
  <c r="BE173" i="7"/>
  <c r="T173" i="7"/>
  <c r="R173" i="7"/>
  <c r="P173" i="7"/>
  <c r="BK173" i="7"/>
  <c r="J173" i="7"/>
  <c r="BI167" i="7"/>
  <c r="BH167" i="7"/>
  <c r="BG167" i="7"/>
  <c r="BF167" i="7"/>
  <c r="BE167" i="7"/>
  <c r="T167" i="7"/>
  <c r="R167" i="7"/>
  <c r="P167" i="7"/>
  <c r="BK167" i="7"/>
  <c r="J167" i="7"/>
  <c r="BI161" i="7"/>
  <c r="BH161" i="7"/>
  <c r="BG161" i="7"/>
  <c r="BF161" i="7"/>
  <c r="BE161" i="7"/>
  <c r="T161" i="7"/>
  <c r="R161" i="7"/>
  <c r="P161" i="7"/>
  <c r="BK161" i="7"/>
  <c r="J161" i="7"/>
  <c r="BI155" i="7"/>
  <c r="BH155" i="7"/>
  <c r="BG155" i="7"/>
  <c r="BF155" i="7"/>
  <c r="BE155" i="7"/>
  <c r="T155" i="7"/>
  <c r="R155" i="7"/>
  <c r="P155" i="7"/>
  <c r="BK155" i="7"/>
  <c r="J155" i="7"/>
  <c r="BI149" i="7"/>
  <c r="BH149" i="7"/>
  <c r="BG149" i="7"/>
  <c r="BF149" i="7"/>
  <c r="BE149" i="7"/>
  <c r="T149" i="7"/>
  <c r="R149" i="7"/>
  <c r="P149" i="7"/>
  <c r="BK149" i="7"/>
  <c r="J149" i="7"/>
  <c r="BI143" i="7"/>
  <c r="BH143" i="7"/>
  <c r="BG143" i="7"/>
  <c r="BF143" i="7"/>
  <c r="BE143" i="7"/>
  <c r="T143" i="7"/>
  <c r="R143" i="7"/>
  <c r="P143" i="7"/>
  <c r="BK143" i="7"/>
  <c r="J143" i="7"/>
  <c r="BI137" i="7"/>
  <c r="BH137" i="7"/>
  <c r="BG137" i="7"/>
  <c r="BF137" i="7"/>
  <c r="BE137" i="7"/>
  <c r="T137" i="7"/>
  <c r="R137" i="7"/>
  <c r="P137" i="7"/>
  <c r="BK137" i="7"/>
  <c r="J137" i="7"/>
  <c r="BI129" i="7"/>
  <c r="BH129" i="7"/>
  <c r="BG129" i="7"/>
  <c r="BF129" i="7"/>
  <c r="BE129" i="7"/>
  <c r="T129" i="7"/>
  <c r="R129" i="7"/>
  <c r="P129" i="7"/>
  <c r="BK129" i="7"/>
  <c r="J129" i="7"/>
  <c r="BI120" i="7"/>
  <c r="BH120" i="7"/>
  <c r="BG120" i="7"/>
  <c r="BF120" i="7"/>
  <c r="BE120" i="7"/>
  <c r="T120" i="7"/>
  <c r="R120" i="7"/>
  <c r="P120" i="7"/>
  <c r="BK120" i="7"/>
  <c r="J120" i="7"/>
  <c r="BI114" i="7"/>
  <c r="BH114" i="7"/>
  <c r="BG114" i="7"/>
  <c r="BF114" i="7"/>
  <c r="BE114" i="7"/>
  <c r="T114" i="7"/>
  <c r="R114" i="7"/>
  <c r="P114" i="7"/>
  <c r="BK114" i="7"/>
  <c r="J114" i="7"/>
  <c r="BI108" i="7"/>
  <c r="BH108" i="7"/>
  <c r="BG108" i="7"/>
  <c r="BF108" i="7"/>
  <c r="BE108" i="7"/>
  <c r="T108" i="7"/>
  <c r="R108" i="7"/>
  <c r="P108" i="7"/>
  <c r="BK108" i="7"/>
  <c r="J108" i="7"/>
  <c r="BI102" i="7"/>
  <c r="BH102" i="7"/>
  <c r="BG102" i="7"/>
  <c r="BF102" i="7"/>
  <c r="BE102" i="7"/>
  <c r="T102" i="7"/>
  <c r="R102" i="7"/>
  <c r="P102" i="7"/>
  <c r="BK102" i="7"/>
  <c r="J102" i="7"/>
  <c r="BI96" i="7"/>
  <c r="BH96" i="7"/>
  <c r="BG96" i="7"/>
  <c r="BF96" i="7"/>
  <c r="BE96" i="7"/>
  <c r="T96" i="7"/>
  <c r="R96" i="7"/>
  <c r="P96" i="7"/>
  <c r="BK96" i="7"/>
  <c r="J96" i="7"/>
  <c r="BI90" i="7"/>
  <c r="F34" i="7" s="1"/>
  <c r="BD57" i="1" s="1"/>
  <c r="BH90" i="7"/>
  <c r="F33" i="7" s="1"/>
  <c r="BC57" i="1" s="1"/>
  <c r="BG90" i="7"/>
  <c r="F32" i="7" s="1"/>
  <c r="BB57" i="1" s="1"/>
  <c r="BF90" i="7"/>
  <c r="F31" i="7" s="1"/>
  <c r="BA57" i="1" s="1"/>
  <c r="BE90" i="7"/>
  <c r="F30" i="7" s="1"/>
  <c r="AZ57" i="1" s="1"/>
  <c r="T90" i="7"/>
  <c r="T89" i="7" s="1"/>
  <c r="T88" i="7" s="1"/>
  <c r="T87" i="7" s="1"/>
  <c r="R90" i="7"/>
  <c r="R89" i="7" s="1"/>
  <c r="R88" i="7" s="1"/>
  <c r="R87" i="7" s="1"/>
  <c r="P90" i="7"/>
  <c r="P89" i="7" s="1"/>
  <c r="P88" i="7" s="1"/>
  <c r="P87" i="7" s="1"/>
  <c r="AU57" i="1" s="1"/>
  <c r="BK90" i="7"/>
  <c r="BK89" i="7" s="1"/>
  <c r="J90" i="7"/>
  <c r="J83" i="7"/>
  <c r="F83" i="7"/>
  <c r="F81" i="7"/>
  <c r="E79" i="7"/>
  <c r="J51" i="7"/>
  <c r="J49" i="7"/>
  <c r="F49" i="7"/>
  <c r="E47" i="7"/>
  <c r="J18" i="7"/>
  <c r="E18" i="7"/>
  <c r="F84" i="7" s="1"/>
  <c r="J17" i="7"/>
  <c r="J15" i="7"/>
  <c r="E15" i="7"/>
  <c r="F51" i="7" s="1"/>
  <c r="J14" i="7"/>
  <c r="J12" i="7"/>
  <c r="J81" i="7" s="1"/>
  <c r="E7" i="7"/>
  <c r="E77" i="7" s="1"/>
  <c r="R525" i="6"/>
  <c r="R524" i="6" s="1"/>
  <c r="R521" i="6"/>
  <c r="P484" i="6"/>
  <c r="AY56" i="1"/>
  <c r="AX56" i="1"/>
  <c r="BI549" i="6"/>
  <c r="BH549" i="6"/>
  <c r="BG549" i="6"/>
  <c r="BF549" i="6"/>
  <c r="T549" i="6"/>
  <c r="R549" i="6"/>
  <c r="P549" i="6"/>
  <c r="BK549" i="6"/>
  <c r="J549" i="6"/>
  <c r="BE549" i="6" s="1"/>
  <c r="BI544" i="6"/>
  <c r="BH544" i="6"/>
  <c r="BG544" i="6"/>
  <c r="BF544" i="6"/>
  <c r="T544" i="6"/>
  <c r="R544" i="6"/>
  <c r="P544" i="6"/>
  <c r="BK544" i="6"/>
  <c r="J544" i="6"/>
  <c r="BE544" i="6" s="1"/>
  <c r="BI535" i="6"/>
  <c r="BH535" i="6"/>
  <c r="BG535" i="6"/>
  <c r="BF535" i="6"/>
  <c r="T535" i="6"/>
  <c r="R535" i="6"/>
  <c r="P535" i="6"/>
  <c r="BK535" i="6"/>
  <c r="J535" i="6"/>
  <c r="BE535" i="6" s="1"/>
  <c r="BI526" i="6"/>
  <c r="BH526" i="6"/>
  <c r="BG526" i="6"/>
  <c r="BF526" i="6"/>
  <c r="T526" i="6"/>
  <c r="T525" i="6" s="1"/>
  <c r="T524" i="6" s="1"/>
  <c r="R526" i="6"/>
  <c r="P526" i="6"/>
  <c r="P525" i="6" s="1"/>
  <c r="P524" i="6" s="1"/>
  <c r="BK526" i="6"/>
  <c r="BK525" i="6" s="1"/>
  <c r="J526" i="6"/>
  <c r="BE526" i="6" s="1"/>
  <c r="BI522" i="6"/>
  <c r="BH522" i="6"/>
  <c r="BG522" i="6"/>
  <c r="BF522" i="6"/>
  <c r="T522" i="6"/>
  <c r="T521" i="6" s="1"/>
  <c r="R522" i="6"/>
  <c r="P522" i="6"/>
  <c r="P521" i="6" s="1"/>
  <c r="BK522" i="6"/>
  <c r="BK521" i="6" s="1"/>
  <c r="J521" i="6" s="1"/>
  <c r="J65" i="6" s="1"/>
  <c r="J522" i="6"/>
  <c r="BE522" i="6" s="1"/>
  <c r="BI515" i="6"/>
  <c r="BH515" i="6"/>
  <c r="BG515" i="6"/>
  <c r="BF515" i="6"/>
  <c r="BE515" i="6"/>
  <c r="T515" i="6"/>
  <c r="R515" i="6"/>
  <c r="P515" i="6"/>
  <c r="BK515" i="6"/>
  <c r="J515" i="6"/>
  <c r="BI509" i="6"/>
  <c r="BH509" i="6"/>
  <c r="BG509" i="6"/>
  <c r="BF509" i="6"/>
  <c r="BE509" i="6"/>
  <c r="T509" i="6"/>
  <c r="R509" i="6"/>
  <c r="P509" i="6"/>
  <c r="BK509" i="6"/>
  <c r="J509" i="6"/>
  <c r="BI503" i="6"/>
  <c r="BH503" i="6"/>
  <c r="BG503" i="6"/>
  <c r="BF503" i="6"/>
  <c r="BE503" i="6"/>
  <c r="T503" i="6"/>
  <c r="R503" i="6"/>
  <c r="P503" i="6"/>
  <c r="BK503" i="6"/>
  <c r="J503" i="6"/>
  <c r="BI497" i="6"/>
  <c r="BH497" i="6"/>
  <c r="BG497" i="6"/>
  <c r="BF497" i="6"/>
  <c r="BE497" i="6"/>
  <c r="T497" i="6"/>
  <c r="R497" i="6"/>
  <c r="P497" i="6"/>
  <c r="BK497" i="6"/>
  <c r="J497" i="6"/>
  <c r="BI491" i="6"/>
  <c r="BH491" i="6"/>
  <c r="BG491" i="6"/>
  <c r="BF491" i="6"/>
  <c r="BE491" i="6"/>
  <c r="T491" i="6"/>
  <c r="R491" i="6"/>
  <c r="P491" i="6"/>
  <c r="BK491" i="6"/>
  <c r="J491" i="6"/>
  <c r="BI485" i="6"/>
  <c r="BH485" i="6"/>
  <c r="BG485" i="6"/>
  <c r="BF485" i="6"/>
  <c r="BE485" i="6"/>
  <c r="T485" i="6"/>
  <c r="T484" i="6" s="1"/>
  <c r="R485" i="6"/>
  <c r="R484" i="6" s="1"/>
  <c r="P485" i="6"/>
  <c r="BK485" i="6"/>
  <c r="BK484" i="6" s="1"/>
  <c r="J484" i="6" s="1"/>
  <c r="J64" i="6" s="1"/>
  <c r="J485" i="6"/>
  <c r="BI476" i="6"/>
  <c r="BH476" i="6"/>
  <c r="BG476" i="6"/>
  <c r="BF476" i="6"/>
  <c r="T476" i="6"/>
  <c r="R476" i="6"/>
  <c r="P476" i="6"/>
  <c r="BK476" i="6"/>
  <c r="J476" i="6"/>
  <c r="BE476" i="6" s="1"/>
  <c r="BI470" i="6"/>
  <c r="BH470" i="6"/>
  <c r="BG470" i="6"/>
  <c r="BF470" i="6"/>
  <c r="T470" i="6"/>
  <c r="R470" i="6"/>
  <c r="P470" i="6"/>
  <c r="BK470" i="6"/>
  <c r="J470" i="6"/>
  <c r="BE470" i="6" s="1"/>
  <c r="BI464" i="6"/>
  <c r="BH464" i="6"/>
  <c r="BG464" i="6"/>
  <c r="BF464" i="6"/>
  <c r="T464" i="6"/>
  <c r="R464" i="6"/>
  <c r="P464" i="6"/>
  <c r="BK464" i="6"/>
  <c r="J464" i="6"/>
  <c r="BE464" i="6" s="1"/>
  <c r="BI459" i="6"/>
  <c r="BH459" i="6"/>
  <c r="BG459" i="6"/>
  <c r="BF459" i="6"/>
  <c r="T459" i="6"/>
  <c r="R459" i="6"/>
  <c r="P459" i="6"/>
  <c r="BK459" i="6"/>
  <c r="J459" i="6"/>
  <c r="BE459" i="6" s="1"/>
  <c r="BI453" i="6"/>
  <c r="BH453" i="6"/>
  <c r="BG453" i="6"/>
  <c r="BF453" i="6"/>
  <c r="T453" i="6"/>
  <c r="T452" i="6" s="1"/>
  <c r="R453" i="6"/>
  <c r="R452" i="6" s="1"/>
  <c r="P453" i="6"/>
  <c r="P452" i="6" s="1"/>
  <c r="BK453" i="6"/>
  <c r="BK452" i="6" s="1"/>
  <c r="J452" i="6" s="1"/>
  <c r="J63" i="6" s="1"/>
  <c r="J453" i="6"/>
  <c r="BE453" i="6" s="1"/>
  <c r="BI446" i="6"/>
  <c r="BH446" i="6"/>
  <c r="BG446" i="6"/>
  <c r="BF446" i="6"/>
  <c r="BE446" i="6"/>
  <c r="T446" i="6"/>
  <c r="T445" i="6" s="1"/>
  <c r="R446" i="6"/>
  <c r="R445" i="6" s="1"/>
  <c r="P446" i="6"/>
  <c r="P445" i="6" s="1"/>
  <c r="BK446" i="6"/>
  <c r="BK445" i="6" s="1"/>
  <c r="J445" i="6" s="1"/>
  <c r="J62" i="6" s="1"/>
  <c r="J446" i="6"/>
  <c r="BI435" i="6"/>
  <c r="BH435" i="6"/>
  <c r="BG435" i="6"/>
  <c r="BF435" i="6"/>
  <c r="T435" i="6"/>
  <c r="R435" i="6"/>
  <c r="P435" i="6"/>
  <c r="BK435" i="6"/>
  <c r="J435" i="6"/>
  <c r="BE435" i="6" s="1"/>
  <c r="BI429" i="6"/>
  <c r="BH429" i="6"/>
  <c r="BG429" i="6"/>
  <c r="BF429" i="6"/>
  <c r="T429" i="6"/>
  <c r="R429" i="6"/>
  <c r="P429" i="6"/>
  <c r="BK429" i="6"/>
  <c r="J429" i="6"/>
  <c r="BE429" i="6" s="1"/>
  <c r="BI423" i="6"/>
  <c r="BH423" i="6"/>
  <c r="BG423" i="6"/>
  <c r="BF423" i="6"/>
  <c r="T423" i="6"/>
  <c r="R423" i="6"/>
  <c r="P423" i="6"/>
  <c r="BK423" i="6"/>
  <c r="J423" i="6"/>
  <c r="BE423" i="6" s="1"/>
  <c r="BI417" i="6"/>
  <c r="BH417" i="6"/>
  <c r="BG417" i="6"/>
  <c r="BF417" i="6"/>
  <c r="T417" i="6"/>
  <c r="R417" i="6"/>
  <c r="P417" i="6"/>
  <c r="BK417" i="6"/>
  <c r="J417" i="6"/>
  <c r="BE417" i="6" s="1"/>
  <c r="BI410" i="6"/>
  <c r="BH410" i="6"/>
  <c r="BG410" i="6"/>
  <c r="BF410" i="6"/>
  <c r="T410" i="6"/>
  <c r="R410" i="6"/>
  <c r="P410" i="6"/>
  <c r="BK410" i="6"/>
  <c r="J410" i="6"/>
  <c r="BE410" i="6" s="1"/>
  <c r="BI404" i="6"/>
  <c r="BH404" i="6"/>
  <c r="BG404" i="6"/>
  <c r="BF404" i="6"/>
  <c r="T404" i="6"/>
  <c r="R404" i="6"/>
  <c r="P404" i="6"/>
  <c r="BK404" i="6"/>
  <c r="J404" i="6"/>
  <c r="BE404" i="6" s="1"/>
  <c r="BI398" i="6"/>
  <c r="BH398" i="6"/>
  <c r="BG398" i="6"/>
  <c r="BF398" i="6"/>
  <c r="T398" i="6"/>
  <c r="T397" i="6" s="1"/>
  <c r="R398" i="6"/>
  <c r="R397" i="6" s="1"/>
  <c r="P398" i="6"/>
  <c r="P397" i="6" s="1"/>
  <c r="BK398" i="6"/>
  <c r="BK397" i="6" s="1"/>
  <c r="J397" i="6" s="1"/>
  <c r="J61" i="6" s="1"/>
  <c r="J398" i="6"/>
  <c r="BE398" i="6" s="1"/>
  <c r="BI390" i="6"/>
  <c r="BH390" i="6"/>
  <c r="BG390" i="6"/>
  <c r="BF390" i="6"/>
  <c r="BE390" i="6"/>
  <c r="T390" i="6"/>
  <c r="R390" i="6"/>
  <c r="P390" i="6"/>
  <c r="BK390" i="6"/>
  <c r="J390" i="6"/>
  <c r="BI385" i="6"/>
  <c r="BH385" i="6"/>
  <c r="BG385" i="6"/>
  <c r="BF385" i="6"/>
  <c r="BE385" i="6"/>
  <c r="T385" i="6"/>
  <c r="R385" i="6"/>
  <c r="P385" i="6"/>
  <c r="BK385" i="6"/>
  <c r="J385" i="6"/>
  <c r="BI377" i="6"/>
  <c r="BH377" i="6"/>
  <c r="BG377" i="6"/>
  <c r="BF377" i="6"/>
  <c r="BE377" i="6"/>
  <c r="T377" i="6"/>
  <c r="R377" i="6"/>
  <c r="P377" i="6"/>
  <c r="BK377" i="6"/>
  <c r="J377" i="6"/>
  <c r="BI370" i="6"/>
  <c r="BH370" i="6"/>
  <c r="BG370" i="6"/>
  <c r="BF370" i="6"/>
  <c r="BE370" i="6"/>
  <c r="T370" i="6"/>
  <c r="R370" i="6"/>
  <c r="P370" i="6"/>
  <c r="BK370" i="6"/>
  <c r="J370" i="6"/>
  <c r="BI364" i="6"/>
  <c r="BH364" i="6"/>
  <c r="BG364" i="6"/>
  <c r="BF364" i="6"/>
  <c r="BE364" i="6"/>
  <c r="T364" i="6"/>
  <c r="R364" i="6"/>
  <c r="P364" i="6"/>
  <c r="BK364" i="6"/>
  <c r="J364" i="6"/>
  <c r="BI358" i="6"/>
  <c r="BH358" i="6"/>
  <c r="BG358" i="6"/>
  <c r="BF358" i="6"/>
  <c r="BE358" i="6"/>
  <c r="T358" i="6"/>
  <c r="R358" i="6"/>
  <c r="P358" i="6"/>
  <c r="BK358" i="6"/>
  <c r="J358" i="6"/>
  <c r="BI353" i="6"/>
  <c r="BH353" i="6"/>
  <c r="BG353" i="6"/>
  <c r="BF353" i="6"/>
  <c r="BE353" i="6"/>
  <c r="T353" i="6"/>
  <c r="R353" i="6"/>
  <c r="P353" i="6"/>
  <c r="BK353" i="6"/>
  <c r="J353" i="6"/>
  <c r="BI347" i="6"/>
  <c r="BH347" i="6"/>
  <c r="BG347" i="6"/>
  <c r="BF347" i="6"/>
  <c r="BE347" i="6"/>
  <c r="T347" i="6"/>
  <c r="T346" i="6" s="1"/>
  <c r="R347" i="6"/>
  <c r="R346" i="6" s="1"/>
  <c r="P347" i="6"/>
  <c r="P346" i="6" s="1"/>
  <c r="BK347" i="6"/>
  <c r="BK346" i="6" s="1"/>
  <c r="J346" i="6" s="1"/>
  <c r="J60" i="6" s="1"/>
  <c r="J347" i="6"/>
  <c r="BI340" i="6"/>
  <c r="BH340" i="6"/>
  <c r="BG340" i="6"/>
  <c r="BF340" i="6"/>
  <c r="T340" i="6"/>
  <c r="R340" i="6"/>
  <c r="P340" i="6"/>
  <c r="BK340" i="6"/>
  <c r="J340" i="6"/>
  <c r="BE340" i="6" s="1"/>
  <c r="BI334" i="6"/>
  <c r="BH334" i="6"/>
  <c r="BG334" i="6"/>
  <c r="BF334" i="6"/>
  <c r="T334" i="6"/>
  <c r="R334" i="6"/>
  <c r="P334" i="6"/>
  <c r="BK334" i="6"/>
  <c r="J334" i="6"/>
  <c r="BE334" i="6" s="1"/>
  <c r="BI328" i="6"/>
  <c r="BH328" i="6"/>
  <c r="BG328" i="6"/>
  <c r="BF328" i="6"/>
  <c r="T328" i="6"/>
  <c r="R328" i="6"/>
  <c r="P328" i="6"/>
  <c r="BK328" i="6"/>
  <c r="J328" i="6"/>
  <c r="BE328" i="6" s="1"/>
  <c r="BI317" i="6"/>
  <c r="BH317" i="6"/>
  <c r="BG317" i="6"/>
  <c r="BF317" i="6"/>
  <c r="T317" i="6"/>
  <c r="T316" i="6" s="1"/>
  <c r="R317" i="6"/>
  <c r="R316" i="6" s="1"/>
  <c r="P317" i="6"/>
  <c r="P316" i="6" s="1"/>
  <c r="BK317" i="6"/>
  <c r="BK316" i="6" s="1"/>
  <c r="J316" i="6" s="1"/>
  <c r="J59" i="6" s="1"/>
  <c r="J317" i="6"/>
  <c r="BE317" i="6" s="1"/>
  <c r="BI310" i="6"/>
  <c r="BH310" i="6"/>
  <c r="BG310" i="6"/>
  <c r="BF310" i="6"/>
  <c r="BE310" i="6"/>
  <c r="T310" i="6"/>
  <c r="R310" i="6"/>
  <c r="P310" i="6"/>
  <c r="BK310" i="6"/>
  <c r="J310" i="6"/>
  <c r="BI305" i="6"/>
  <c r="BH305" i="6"/>
  <c r="BG305" i="6"/>
  <c r="BF305" i="6"/>
  <c r="BE305" i="6"/>
  <c r="T305" i="6"/>
  <c r="R305" i="6"/>
  <c r="P305" i="6"/>
  <c r="BK305" i="6"/>
  <c r="J305" i="6"/>
  <c r="BI299" i="6"/>
  <c r="BH299" i="6"/>
  <c r="BG299" i="6"/>
  <c r="BF299" i="6"/>
  <c r="BE299" i="6"/>
  <c r="T299" i="6"/>
  <c r="R299" i="6"/>
  <c r="P299" i="6"/>
  <c r="BK299" i="6"/>
  <c r="J299" i="6"/>
  <c r="BI293" i="6"/>
  <c r="BH293" i="6"/>
  <c r="BG293" i="6"/>
  <c r="BF293" i="6"/>
  <c r="BE293" i="6"/>
  <c r="T293" i="6"/>
  <c r="R293" i="6"/>
  <c r="P293" i="6"/>
  <c r="BK293" i="6"/>
  <c r="J293" i="6"/>
  <c r="BI287" i="6"/>
  <c r="BH287" i="6"/>
  <c r="BG287" i="6"/>
  <c r="BF287" i="6"/>
  <c r="BE287" i="6"/>
  <c r="T287" i="6"/>
  <c r="R287" i="6"/>
  <c r="P287" i="6"/>
  <c r="BK287" i="6"/>
  <c r="J287" i="6"/>
  <c r="BI279" i="6"/>
  <c r="BH279" i="6"/>
  <c r="BG279" i="6"/>
  <c r="BF279" i="6"/>
  <c r="BE279" i="6"/>
  <c r="T279" i="6"/>
  <c r="R279" i="6"/>
  <c r="P279" i="6"/>
  <c r="BK279" i="6"/>
  <c r="J279" i="6"/>
  <c r="BI274" i="6"/>
  <c r="BH274" i="6"/>
  <c r="BG274" i="6"/>
  <c r="BF274" i="6"/>
  <c r="BE274" i="6"/>
  <c r="T274" i="6"/>
  <c r="R274" i="6"/>
  <c r="P274" i="6"/>
  <c r="BK274" i="6"/>
  <c r="J274" i="6"/>
  <c r="BI265" i="6"/>
  <c r="BH265" i="6"/>
  <c r="BG265" i="6"/>
  <c r="BF265" i="6"/>
  <c r="BE265" i="6"/>
  <c r="T265" i="6"/>
  <c r="R265" i="6"/>
  <c r="P265" i="6"/>
  <c r="BK265" i="6"/>
  <c r="J265" i="6"/>
  <c r="BI259" i="6"/>
  <c r="BH259" i="6"/>
  <c r="BG259" i="6"/>
  <c r="BF259" i="6"/>
  <c r="BE259" i="6"/>
  <c r="T259" i="6"/>
  <c r="R259" i="6"/>
  <c r="P259" i="6"/>
  <c r="BK259" i="6"/>
  <c r="J259" i="6"/>
  <c r="BI251" i="6"/>
  <c r="BH251" i="6"/>
  <c r="BG251" i="6"/>
  <c r="BF251" i="6"/>
  <c r="BE251" i="6"/>
  <c r="T251" i="6"/>
  <c r="R251" i="6"/>
  <c r="P251" i="6"/>
  <c r="BK251" i="6"/>
  <c r="J251" i="6"/>
  <c r="BI245" i="6"/>
  <c r="BH245" i="6"/>
  <c r="BG245" i="6"/>
  <c r="BF245" i="6"/>
  <c r="BE245" i="6"/>
  <c r="T245" i="6"/>
  <c r="R245" i="6"/>
  <c r="P245" i="6"/>
  <c r="BK245" i="6"/>
  <c r="J245" i="6"/>
  <c r="BI236" i="6"/>
  <c r="BH236" i="6"/>
  <c r="BG236" i="6"/>
  <c r="BF236" i="6"/>
  <c r="BE236" i="6"/>
  <c r="T236" i="6"/>
  <c r="R236" i="6"/>
  <c r="P236" i="6"/>
  <c r="BK236" i="6"/>
  <c r="J236" i="6"/>
  <c r="BI228" i="6"/>
  <c r="BH228" i="6"/>
  <c r="BG228" i="6"/>
  <c r="BF228" i="6"/>
  <c r="BE228" i="6"/>
  <c r="T228" i="6"/>
  <c r="R228" i="6"/>
  <c r="P228" i="6"/>
  <c r="BK228" i="6"/>
  <c r="J228" i="6"/>
  <c r="BI218" i="6"/>
  <c r="BH218" i="6"/>
  <c r="BG218" i="6"/>
  <c r="BF218" i="6"/>
  <c r="BE218" i="6"/>
  <c r="T218" i="6"/>
  <c r="R218" i="6"/>
  <c r="P218" i="6"/>
  <c r="BK218" i="6"/>
  <c r="J218" i="6"/>
  <c r="BI212" i="6"/>
  <c r="BH212" i="6"/>
  <c r="BG212" i="6"/>
  <c r="BF212" i="6"/>
  <c r="BE212" i="6"/>
  <c r="T212" i="6"/>
  <c r="R212" i="6"/>
  <c r="P212" i="6"/>
  <c r="BK212" i="6"/>
  <c r="J212" i="6"/>
  <c r="BI206" i="6"/>
  <c r="BH206" i="6"/>
  <c r="BG206" i="6"/>
  <c r="BF206" i="6"/>
  <c r="BE206" i="6"/>
  <c r="T206" i="6"/>
  <c r="R206" i="6"/>
  <c r="P206" i="6"/>
  <c r="BK206" i="6"/>
  <c r="J206" i="6"/>
  <c r="BI200" i="6"/>
  <c r="BH200" i="6"/>
  <c r="BG200" i="6"/>
  <c r="BF200" i="6"/>
  <c r="BE200" i="6"/>
  <c r="T200" i="6"/>
  <c r="R200" i="6"/>
  <c r="P200" i="6"/>
  <c r="BK200" i="6"/>
  <c r="J200" i="6"/>
  <c r="BI193" i="6"/>
  <c r="BH193" i="6"/>
  <c r="BG193" i="6"/>
  <c r="BF193" i="6"/>
  <c r="BE193" i="6"/>
  <c r="T193" i="6"/>
  <c r="R193" i="6"/>
  <c r="P193" i="6"/>
  <c r="BK193" i="6"/>
  <c r="J193" i="6"/>
  <c r="BI187" i="6"/>
  <c r="BH187" i="6"/>
  <c r="BG187" i="6"/>
  <c r="BF187" i="6"/>
  <c r="BE187" i="6"/>
  <c r="T187" i="6"/>
  <c r="R187" i="6"/>
  <c r="P187" i="6"/>
  <c r="BK187" i="6"/>
  <c r="J187" i="6"/>
  <c r="BI182" i="6"/>
  <c r="BH182" i="6"/>
  <c r="BG182" i="6"/>
  <c r="BF182" i="6"/>
  <c r="BE182" i="6"/>
  <c r="T182" i="6"/>
  <c r="R182" i="6"/>
  <c r="P182" i="6"/>
  <c r="BK182" i="6"/>
  <c r="J182" i="6"/>
  <c r="BI177" i="6"/>
  <c r="BH177" i="6"/>
  <c r="BG177" i="6"/>
  <c r="BF177" i="6"/>
  <c r="BE177" i="6"/>
  <c r="T177" i="6"/>
  <c r="R177" i="6"/>
  <c r="P177" i="6"/>
  <c r="BK177" i="6"/>
  <c r="J177" i="6"/>
  <c r="BI172" i="6"/>
  <c r="BH172" i="6"/>
  <c r="BG172" i="6"/>
  <c r="BF172" i="6"/>
  <c r="BE172" i="6"/>
  <c r="T172" i="6"/>
  <c r="R172" i="6"/>
  <c r="P172" i="6"/>
  <c r="BK172" i="6"/>
  <c r="J172" i="6"/>
  <c r="BI167" i="6"/>
  <c r="BH167" i="6"/>
  <c r="BG167" i="6"/>
  <c r="BF167" i="6"/>
  <c r="BE167" i="6"/>
  <c r="T167" i="6"/>
  <c r="R167" i="6"/>
  <c r="P167" i="6"/>
  <c r="BK167" i="6"/>
  <c r="J167" i="6"/>
  <c r="BI161" i="6"/>
  <c r="BH161" i="6"/>
  <c r="BG161" i="6"/>
  <c r="BF161" i="6"/>
  <c r="BE161" i="6"/>
  <c r="T161" i="6"/>
  <c r="R161" i="6"/>
  <c r="P161" i="6"/>
  <c r="BK161" i="6"/>
  <c r="J161" i="6"/>
  <c r="BI155" i="6"/>
  <c r="BH155" i="6"/>
  <c r="BG155" i="6"/>
  <c r="BF155" i="6"/>
  <c r="BE155" i="6"/>
  <c r="T155" i="6"/>
  <c r="R155" i="6"/>
  <c r="P155" i="6"/>
  <c r="BK155" i="6"/>
  <c r="J155" i="6"/>
  <c r="BI149" i="6"/>
  <c r="BH149" i="6"/>
  <c r="BG149" i="6"/>
  <c r="BF149" i="6"/>
  <c r="BE149" i="6"/>
  <c r="T149" i="6"/>
  <c r="R149" i="6"/>
  <c r="P149" i="6"/>
  <c r="BK149" i="6"/>
  <c r="J149" i="6"/>
  <c r="BI143" i="6"/>
  <c r="BH143" i="6"/>
  <c r="BG143" i="6"/>
  <c r="BF143" i="6"/>
  <c r="BE143" i="6"/>
  <c r="T143" i="6"/>
  <c r="R143" i="6"/>
  <c r="P143" i="6"/>
  <c r="BK143" i="6"/>
  <c r="J143" i="6"/>
  <c r="BI137" i="6"/>
  <c r="BH137" i="6"/>
  <c r="BG137" i="6"/>
  <c r="BF137" i="6"/>
  <c r="BE137" i="6"/>
  <c r="T137" i="6"/>
  <c r="R137" i="6"/>
  <c r="P137" i="6"/>
  <c r="BK137" i="6"/>
  <c r="J137" i="6"/>
  <c r="BI129" i="6"/>
  <c r="BH129" i="6"/>
  <c r="BG129" i="6"/>
  <c r="BF129" i="6"/>
  <c r="BE129" i="6"/>
  <c r="T129" i="6"/>
  <c r="R129" i="6"/>
  <c r="P129" i="6"/>
  <c r="BK129" i="6"/>
  <c r="J129" i="6"/>
  <c r="BI120" i="6"/>
  <c r="BH120" i="6"/>
  <c r="BG120" i="6"/>
  <c r="BF120" i="6"/>
  <c r="BE120" i="6"/>
  <c r="T120" i="6"/>
  <c r="R120" i="6"/>
  <c r="P120" i="6"/>
  <c r="BK120" i="6"/>
  <c r="J120" i="6"/>
  <c r="BI114" i="6"/>
  <c r="BH114" i="6"/>
  <c r="BG114" i="6"/>
  <c r="BF114" i="6"/>
  <c r="BE114" i="6"/>
  <c r="T114" i="6"/>
  <c r="R114" i="6"/>
  <c r="P114" i="6"/>
  <c r="BK114" i="6"/>
  <c r="J114" i="6"/>
  <c r="BI108" i="6"/>
  <c r="BH108" i="6"/>
  <c r="BG108" i="6"/>
  <c r="BF108" i="6"/>
  <c r="BE108" i="6"/>
  <c r="T108" i="6"/>
  <c r="R108" i="6"/>
  <c r="P108" i="6"/>
  <c r="BK108" i="6"/>
  <c r="J108" i="6"/>
  <c r="BI102" i="6"/>
  <c r="BH102" i="6"/>
  <c r="BG102" i="6"/>
  <c r="BF102" i="6"/>
  <c r="BE102" i="6"/>
  <c r="T102" i="6"/>
  <c r="R102" i="6"/>
  <c r="P102" i="6"/>
  <c r="BK102" i="6"/>
  <c r="J102" i="6"/>
  <c r="BI96" i="6"/>
  <c r="BH96" i="6"/>
  <c r="BG96" i="6"/>
  <c r="BF96" i="6"/>
  <c r="BE96" i="6"/>
  <c r="T96" i="6"/>
  <c r="R96" i="6"/>
  <c r="P96" i="6"/>
  <c r="BK96" i="6"/>
  <c r="J96" i="6"/>
  <c r="BI90" i="6"/>
  <c r="F34" i="6" s="1"/>
  <c r="BD56" i="1" s="1"/>
  <c r="BH90" i="6"/>
  <c r="F33" i="6" s="1"/>
  <c r="BC56" i="1" s="1"/>
  <c r="BG90" i="6"/>
  <c r="F32" i="6" s="1"/>
  <c r="BB56" i="1" s="1"/>
  <c r="BF90" i="6"/>
  <c r="F31" i="6" s="1"/>
  <c r="BA56" i="1" s="1"/>
  <c r="BE90" i="6"/>
  <c r="F30" i="6" s="1"/>
  <c r="AZ56" i="1" s="1"/>
  <c r="T90" i="6"/>
  <c r="T89" i="6" s="1"/>
  <c r="T88" i="6" s="1"/>
  <c r="T87" i="6" s="1"/>
  <c r="R90" i="6"/>
  <c r="R89" i="6" s="1"/>
  <c r="R88" i="6" s="1"/>
  <c r="R87" i="6" s="1"/>
  <c r="P90" i="6"/>
  <c r="P89" i="6" s="1"/>
  <c r="P88" i="6" s="1"/>
  <c r="P87" i="6" s="1"/>
  <c r="AU56" i="1" s="1"/>
  <c r="BK90" i="6"/>
  <c r="BK89" i="6" s="1"/>
  <c r="J90" i="6"/>
  <c r="J83" i="6"/>
  <c r="F83" i="6"/>
  <c r="F81" i="6"/>
  <c r="E79" i="6"/>
  <c r="J51" i="6"/>
  <c r="J49" i="6"/>
  <c r="F49" i="6"/>
  <c r="E47" i="6"/>
  <c r="J18" i="6"/>
  <c r="E18" i="6"/>
  <c r="F84" i="6" s="1"/>
  <c r="J17" i="6"/>
  <c r="J15" i="6"/>
  <c r="E15" i="6"/>
  <c r="F51" i="6" s="1"/>
  <c r="J14" i="6"/>
  <c r="J12" i="6"/>
  <c r="J81" i="6" s="1"/>
  <c r="E7" i="6"/>
  <c r="E77" i="6" s="1"/>
  <c r="R525" i="5"/>
  <c r="R524" i="5" s="1"/>
  <c r="R521" i="5"/>
  <c r="T484" i="5"/>
  <c r="P484" i="5"/>
  <c r="R452" i="5"/>
  <c r="T445" i="5"/>
  <c r="P445" i="5"/>
  <c r="AY55" i="1"/>
  <c r="AX55" i="1"/>
  <c r="BI549" i="5"/>
  <c r="BH549" i="5"/>
  <c r="BG549" i="5"/>
  <c r="BF549" i="5"/>
  <c r="T549" i="5"/>
  <c r="R549" i="5"/>
  <c r="P549" i="5"/>
  <c r="BK549" i="5"/>
  <c r="J549" i="5"/>
  <c r="BE549" i="5" s="1"/>
  <c r="BI544" i="5"/>
  <c r="BH544" i="5"/>
  <c r="BG544" i="5"/>
  <c r="BF544" i="5"/>
  <c r="T544" i="5"/>
  <c r="R544" i="5"/>
  <c r="P544" i="5"/>
  <c r="BK544" i="5"/>
  <c r="J544" i="5"/>
  <c r="BE544" i="5" s="1"/>
  <c r="BI535" i="5"/>
  <c r="BH535" i="5"/>
  <c r="BG535" i="5"/>
  <c r="BF535" i="5"/>
  <c r="T535" i="5"/>
  <c r="R535" i="5"/>
  <c r="P535" i="5"/>
  <c r="BK535" i="5"/>
  <c r="J535" i="5"/>
  <c r="BE535" i="5" s="1"/>
  <c r="BI526" i="5"/>
  <c r="BH526" i="5"/>
  <c r="BG526" i="5"/>
  <c r="BF526" i="5"/>
  <c r="T526" i="5"/>
  <c r="T525" i="5" s="1"/>
  <c r="T524" i="5" s="1"/>
  <c r="R526" i="5"/>
  <c r="P526" i="5"/>
  <c r="P525" i="5" s="1"/>
  <c r="P524" i="5" s="1"/>
  <c r="BK526" i="5"/>
  <c r="BK525" i="5" s="1"/>
  <c r="J526" i="5"/>
  <c r="BE526" i="5" s="1"/>
  <c r="BI522" i="5"/>
  <c r="BH522" i="5"/>
  <c r="BG522" i="5"/>
  <c r="BF522" i="5"/>
  <c r="T522" i="5"/>
  <c r="T521" i="5" s="1"/>
  <c r="R522" i="5"/>
  <c r="P522" i="5"/>
  <c r="P521" i="5" s="1"/>
  <c r="BK522" i="5"/>
  <c r="BK521" i="5" s="1"/>
  <c r="J521" i="5" s="1"/>
  <c r="J65" i="5" s="1"/>
  <c r="J522" i="5"/>
  <c r="BE522" i="5" s="1"/>
  <c r="BI515" i="5"/>
  <c r="BH515" i="5"/>
  <c r="BG515" i="5"/>
  <c r="BF515" i="5"/>
  <c r="BE515" i="5"/>
  <c r="T515" i="5"/>
  <c r="R515" i="5"/>
  <c r="P515" i="5"/>
  <c r="BK515" i="5"/>
  <c r="J515" i="5"/>
  <c r="BI509" i="5"/>
  <c r="BH509" i="5"/>
  <c r="BG509" i="5"/>
  <c r="BF509" i="5"/>
  <c r="BE509" i="5"/>
  <c r="T509" i="5"/>
  <c r="R509" i="5"/>
  <c r="P509" i="5"/>
  <c r="BK509" i="5"/>
  <c r="J509" i="5"/>
  <c r="BI503" i="5"/>
  <c r="BH503" i="5"/>
  <c r="BG503" i="5"/>
  <c r="BF503" i="5"/>
  <c r="BE503" i="5"/>
  <c r="T503" i="5"/>
  <c r="R503" i="5"/>
  <c r="P503" i="5"/>
  <c r="BK503" i="5"/>
  <c r="J503" i="5"/>
  <c r="BI497" i="5"/>
  <c r="BH497" i="5"/>
  <c r="BG497" i="5"/>
  <c r="BF497" i="5"/>
  <c r="BE497" i="5"/>
  <c r="T497" i="5"/>
  <c r="R497" i="5"/>
  <c r="P497" i="5"/>
  <c r="BK497" i="5"/>
  <c r="J497" i="5"/>
  <c r="BI491" i="5"/>
  <c r="BH491" i="5"/>
  <c r="BG491" i="5"/>
  <c r="BF491" i="5"/>
  <c r="BE491" i="5"/>
  <c r="T491" i="5"/>
  <c r="R491" i="5"/>
  <c r="P491" i="5"/>
  <c r="BK491" i="5"/>
  <c r="J491" i="5"/>
  <c r="BI485" i="5"/>
  <c r="BH485" i="5"/>
  <c r="BG485" i="5"/>
  <c r="BF485" i="5"/>
  <c r="BE485" i="5"/>
  <c r="T485" i="5"/>
  <c r="R485" i="5"/>
  <c r="R484" i="5" s="1"/>
  <c r="P485" i="5"/>
  <c r="BK485" i="5"/>
  <c r="BK484" i="5" s="1"/>
  <c r="J484" i="5" s="1"/>
  <c r="J64" i="5" s="1"/>
  <c r="J485" i="5"/>
  <c r="BI476" i="5"/>
  <c r="BH476" i="5"/>
  <c r="BG476" i="5"/>
  <c r="BF476" i="5"/>
  <c r="T476" i="5"/>
  <c r="R476" i="5"/>
  <c r="P476" i="5"/>
  <c r="BK476" i="5"/>
  <c r="J476" i="5"/>
  <c r="BE476" i="5" s="1"/>
  <c r="BI470" i="5"/>
  <c r="BH470" i="5"/>
  <c r="BG470" i="5"/>
  <c r="BF470" i="5"/>
  <c r="T470" i="5"/>
  <c r="R470" i="5"/>
  <c r="P470" i="5"/>
  <c r="BK470" i="5"/>
  <c r="J470" i="5"/>
  <c r="BE470" i="5" s="1"/>
  <c r="BI464" i="5"/>
  <c r="BH464" i="5"/>
  <c r="BG464" i="5"/>
  <c r="BF464" i="5"/>
  <c r="T464" i="5"/>
  <c r="R464" i="5"/>
  <c r="P464" i="5"/>
  <c r="BK464" i="5"/>
  <c r="J464" i="5"/>
  <c r="BE464" i="5" s="1"/>
  <c r="BI459" i="5"/>
  <c r="BH459" i="5"/>
  <c r="BG459" i="5"/>
  <c r="BF459" i="5"/>
  <c r="T459" i="5"/>
  <c r="R459" i="5"/>
  <c r="P459" i="5"/>
  <c r="BK459" i="5"/>
  <c r="J459" i="5"/>
  <c r="BE459" i="5" s="1"/>
  <c r="BI453" i="5"/>
  <c r="BH453" i="5"/>
  <c r="BG453" i="5"/>
  <c r="BF453" i="5"/>
  <c r="T453" i="5"/>
  <c r="T452" i="5" s="1"/>
  <c r="R453" i="5"/>
  <c r="P453" i="5"/>
  <c r="P452" i="5" s="1"/>
  <c r="BK453" i="5"/>
  <c r="BK452" i="5" s="1"/>
  <c r="J452" i="5" s="1"/>
  <c r="J63" i="5" s="1"/>
  <c r="J453" i="5"/>
  <c r="BE453" i="5" s="1"/>
  <c r="BI446" i="5"/>
  <c r="BH446" i="5"/>
  <c r="BG446" i="5"/>
  <c r="BF446" i="5"/>
  <c r="BE446" i="5"/>
  <c r="T446" i="5"/>
  <c r="R446" i="5"/>
  <c r="R445" i="5" s="1"/>
  <c r="P446" i="5"/>
  <c r="BK446" i="5"/>
  <c r="BK445" i="5" s="1"/>
  <c r="J445" i="5" s="1"/>
  <c r="J62" i="5" s="1"/>
  <c r="J446" i="5"/>
  <c r="BI435" i="5"/>
  <c r="BH435" i="5"/>
  <c r="BG435" i="5"/>
  <c r="BF435" i="5"/>
  <c r="T435" i="5"/>
  <c r="R435" i="5"/>
  <c r="P435" i="5"/>
  <c r="BK435" i="5"/>
  <c r="J435" i="5"/>
  <c r="BE435" i="5" s="1"/>
  <c r="BI429" i="5"/>
  <c r="BH429" i="5"/>
  <c r="BG429" i="5"/>
  <c r="BF429" i="5"/>
  <c r="T429" i="5"/>
  <c r="R429" i="5"/>
  <c r="P429" i="5"/>
  <c r="BK429" i="5"/>
  <c r="J429" i="5"/>
  <c r="BE429" i="5" s="1"/>
  <c r="BI423" i="5"/>
  <c r="BH423" i="5"/>
  <c r="BG423" i="5"/>
  <c r="BF423" i="5"/>
  <c r="T423" i="5"/>
  <c r="R423" i="5"/>
  <c r="P423" i="5"/>
  <c r="BK423" i="5"/>
  <c r="J423" i="5"/>
  <c r="BE423" i="5" s="1"/>
  <c r="BI417" i="5"/>
  <c r="BH417" i="5"/>
  <c r="BG417" i="5"/>
  <c r="BF417" i="5"/>
  <c r="T417" i="5"/>
  <c r="R417" i="5"/>
  <c r="P417" i="5"/>
  <c r="BK417" i="5"/>
  <c r="J417" i="5"/>
  <c r="BE417" i="5" s="1"/>
  <c r="BI410" i="5"/>
  <c r="BH410" i="5"/>
  <c r="BG410" i="5"/>
  <c r="BF410" i="5"/>
  <c r="T410" i="5"/>
  <c r="R410" i="5"/>
  <c r="P410" i="5"/>
  <c r="BK410" i="5"/>
  <c r="J410" i="5"/>
  <c r="BE410" i="5" s="1"/>
  <c r="BI404" i="5"/>
  <c r="BH404" i="5"/>
  <c r="BG404" i="5"/>
  <c r="BF404" i="5"/>
  <c r="T404" i="5"/>
  <c r="R404" i="5"/>
  <c r="P404" i="5"/>
  <c r="BK404" i="5"/>
  <c r="J404" i="5"/>
  <c r="BE404" i="5" s="1"/>
  <c r="BI398" i="5"/>
  <c r="BH398" i="5"/>
  <c r="BG398" i="5"/>
  <c r="BF398" i="5"/>
  <c r="T398" i="5"/>
  <c r="T397" i="5" s="1"/>
  <c r="R398" i="5"/>
  <c r="R397" i="5" s="1"/>
  <c r="P398" i="5"/>
  <c r="P397" i="5" s="1"/>
  <c r="BK398" i="5"/>
  <c r="BK397" i="5" s="1"/>
  <c r="J397" i="5" s="1"/>
  <c r="J61" i="5" s="1"/>
  <c r="J398" i="5"/>
  <c r="BE398" i="5" s="1"/>
  <c r="BI390" i="5"/>
  <c r="BH390" i="5"/>
  <c r="BG390" i="5"/>
  <c r="BF390" i="5"/>
  <c r="BE390" i="5"/>
  <c r="T390" i="5"/>
  <c r="R390" i="5"/>
  <c r="P390" i="5"/>
  <c r="BK390" i="5"/>
  <c r="J390" i="5"/>
  <c r="BI385" i="5"/>
  <c r="BH385" i="5"/>
  <c r="BG385" i="5"/>
  <c r="BF385" i="5"/>
  <c r="BE385" i="5"/>
  <c r="T385" i="5"/>
  <c r="R385" i="5"/>
  <c r="P385" i="5"/>
  <c r="BK385" i="5"/>
  <c r="J385" i="5"/>
  <c r="BI377" i="5"/>
  <c r="BH377" i="5"/>
  <c r="BG377" i="5"/>
  <c r="BF377" i="5"/>
  <c r="BE377" i="5"/>
  <c r="T377" i="5"/>
  <c r="R377" i="5"/>
  <c r="P377" i="5"/>
  <c r="BK377" i="5"/>
  <c r="J377" i="5"/>
  <c r="BI370" i="5"/>
  <c r="BH370" i="5"/>
  <c r="BG370" i="5"/>
  <c r="BF370" i="5"/>
  <c r="BE370" i="5"/>
  <c r="T370" i="5"/>
  <c r="R370" i="5"/>
  <c r="P370" i="5"/>
  <c r="BK370" i="5"/>
  <c r="J370" i="5"/>
  <c r="BI364" i="5"/>
  <c r="BH364" i="5"/>
  <c r="BG364" i="5"/>
  <c r="BF364" i="5"/>
  <c r="BE364" i="5"/>
  <c r="T364" i="5"/>
  <c r="R364" i="5"/>
  <c r="P364" i="5"/>
  <c r="BK364" i="5"/>
  <c r="J364" i="5"/>
  <c r="BI358" i="5"/>
  <c r="BH358" i="5"/>
  <c r="BG358" i="5"/>
  <c r="BF358" i="5"/>
  <c r="BE358" i="5"/>
  <c r="T358" i="5"/>
  <c r="R358" i="5"/>
  <c r="P358" i="5"/>
  <c r="BK358" i="5"/>
  <c r="J358" i="5"/>
  <c r="BI353" i="5"/>
  <c r="BH353" i="5"/>
  <c r="BG353" i="5"/>
  <c r="BF353" i="5"/>
  <c r="BE353" i="5"/>
  <c r="T353" i="5"/>
  <c r="R353" i="5"/>
  <c r="P353" i="5"/>
  <c r="BK353" i="5"/>
  <c r="J353" i="5"/>
  <c r="BI347" i="5"/>
  <c r="BH347" i="5"/>
  <c r="BG347" i="5"/>
  <c r="BF347" i="5"/>
  <c r="BE347" i="5"/>
  <c r="T347" i="5"/>
  <c r="T346" i="5" s="1"/>
  <c r="R347" i="5"/>
  <c r="R346" i="5" s="1"/>
  <c r="P347" i="5"/>
  <c r="P346" i="5" s="1"/>
  <c r="BK347" i="5"/>
  <c r="BK346" i="5" s="1"/>
  <c r="J346" i="5" s="1"/>
  <c r="J60" i="5" s="1"/>
  <c r="J347" i="5"/>
  <c r="BI340" i="5"/>
  <c r="BH340" i="5"/>
  <c r="BG340" i="5"/>
  <c r="BF340" i="5"/>
  <c r="T340" i="5"/>
  <c r="R340" i="5"/>
  <c r="P340" i="5"/>
  <c r="BK340" i="5"/>
  <c r="J340" i="5"/>
  <c r="BE340" i="5" s="1"/>
  <c r="BI334" i="5"/>
  <c r="BH334" i="5"/>
  <c r="BG334" i="5"/>
  <c r="BF334" i="5"/>
  <c r="T334" i="5"/>
  <c r="R334" i="5"/>
  <c r="P334" i="5"/>
  <c r="BK334" i="5"/>
  <c r="J334" i="5"/>
  <c r="BE334" i="5" s="1"/>
  <c r="BI328" i="5"/>
  <c r="BH328" i="5"/>
  <c r="BG328" i="5"/>
  <c r="BF328" i="5"/>
  <c r="T328" i="5"/>
  <c r="R328" i="5"/>
  <c r="P328" i="5"/>
  <c r="BK328" i="5"/>
  <c r="J328" i="5"/>
  <c r="BE328" i="5" s="1"/>
  <c r="BI317" i="5"/>
  <c r="BH317" i="5"/>
  <c r="BG317" i="5"/>
  <c r="BF317" i="5"/>
  <c r="T317" i="5"/>
  <c r="T316" i="5" s="1"/>
  <c r="R317" i="5"/>
  <c r="R316" i="5" s="1"/>
  <c r="P317" i="5"/>
  <c r="P316" i="5" s="1"/>
  <c r="BK317" i="5"/>
  <c r="BK316" i="5" s="1"/>
  <c r="J316" i="5" s="1"/>
  <c r="J59" i="5" s="1"/>
  <c r="J317" i="5"/>
  <c r="BE317" i="5" s="1"/>
  <c r="BI310" i="5"/>
  <c r="BH310" i="5"/>
  <c r="BG310" i="5"/>
  <c r="BF310" i="5"/>
  <c r="BE310" i="5"/>
  <c r="T310" i="5"/>
  <c r="R310" i="5"/>
  <c r="P310" i="5"/>
  <c r="BK310" i="5"/>
  <c r="J310" i="5"/>
  <c r="BI305" i="5"/>
  <c r="BH305" i="5"/>
  <c r="BG305" i="5"/>
  <c r="BF305" i="5"/>
  <c r="BE305" i="5"/>
  <c r="T305" i="5"/>
  <c r="R305" i="5"/>
  <c r="P305" i="5"/>
  <c r="BK305" i="5"/>
  <c r="J305" i="5"/>
  <c r="BI299" i="5"/>
  <c r="BH299" i="5"/>
  <c r="BG299" i="5"/>
  <c r="BF299" i="5"/>
  <c r="BE299" i="5"/>
  <c r="T299" i="5"/>
  <c r="R299" i="5"/>
  <c r="P299" i="5"/>
  <c r="BK299" i="5"/>
  <c r="J299" i="5"/>
  <c r="BI293" i="5"/>
  <c r="BH293" i="5"/>
  <c r="BG293" i="5"/>
  <c r="BF293" i="5"/>
  <c r="BE293" i="5"/>
  <c r="T293" i="5"/>
  <c r="R293" i="5"/>
  <c r="P293" i="5"/>
  <c r="BK293" i="5"/>
  <c r="J293" i="5"/>
  <c r="BI287" i="5"/>
  <c r="BH287" i="5"/>
  <c r="BG287" i="5"/>
  <c r="BF287" i="5"/>
  <c r="BE287" i="5"/>
  <c r="T287" i="5"/>
  <c r="R287" i="5"/>
  <c r="P287" i="5"/>
  <c r="BK287" i="5"/>
  <c r="J287" i="5"/>
  <c r="BI279" i="5"/>
  <c r="BH279" i="5"/>
  <c r="BG279" i="5"/>
  <c r="BF279" i="5"/>
  <c r="BE279" i="5"/>
  <c r="T279" i="5"/>
  <c r="R279" i="5"/>
  <c r="P279" i="5"/>
  <c r="BK279" i="5"/>
  <c r="J279" i="5"/>
  <c r="BI274" i="5"/>
  <c r="BH274" i="5"/>
  <c r="BG274" i="5"/>
  <c r="BF274" i="5"/>
  <c r="BE274" i="5"/>
  <c r="T274" i="5"/>
  <c r="R274" i="5"/>
  <c r="P274" i="5"/>
  <c r="BK274" i="5"/>
  <c r="J274" i="5"/>
  <c r="BI265" i="5"/>
  <c r="BH265" i="5"/>
  <c r="BG265" i="5"/>
  <c r="BF265" i="5"/>
  <c r="BE265" i="5"/>
  <c r="T265" i="5"/>
  <c r="R265" i="5"/>
  <c r="P265" i="5"/>
  <c r="BK265" i="5"/>
  <c r="J265" i="5"/>
  <c r="BI259" i="5"/>
  <c r="BH259" i="5"/>
  <c r="BG259" i="5"/>
  <c r="BF259" i="5"/>
  <c r="BE259" i="5"/>
  <c r="T259" i="5"/>
  <c r="R259" i="5"/>
  <c r="P259" i="5"/>
  <c r="BK259" i="5"/>
  <c r="J259" i="5"/>
  <c r="BI251" i="5"/>
  <c r="BH251" i="5"/>
  <c r="BG251" i="5"/>
  <c r="BF251" i="5"/>
  <c r="BE251" i="5"/>
  <c r="T251" i="5"/>
  <c r="R251" i="5"/>
  <c r="P251" i="5"/>
  <c r="BK251" i="5"/>
  <c r="J251" i="5"/>
  <c r="BI245" i="5"/>
  <c r="BH245" i="5"/>
  <c r="BG245" i="5"/>
  <c r="BF245" i="5"/>
  <c r="BE245" i="5"/>
  <c r="T245" i="5"/>
  <c r="R245" i="5"/>
  <c r="P245" i="5"/>
  <c r="BK245" i="5"/>
  <c r="J245" i="5"/>
  <c r="BI236" i="5"/>
  <c r="BH236" i="5"/>
  <c r="BG236" i="5"/>
  <c r="BF236" i="5"/>
  <c r="BE236" i="5"/>
  <c r="T236" i="5"/>
  <c r="R236" i="5"/>
  <c r="P236" i="5"/>
  <c r="BK236" i="5"/>
  <c r="J236" i="5"/>
  <c r="BI228" i="5"/>
  <c r="BH228" i="5"/>
  <c r="BG228" i="5"/>
  <c r="BF228" i="5"/>
  <c r="BE228" i="5"/>
  <c r="T228" i="5"/>
  <c r="R228" i="5"/>
  <c r="P228" i="5"/>
  <c r="BK228" i="5"/>
  <c r="J228" i="5"/>
  <c r="BI218" i="5"/>
  <c r="BH218" i="5"/>
  <c r="BG218" i="5"/>
  <c r="BF218" i="5"/>
  <c r="BE218" i="5"/>
  <c r="T218" i="5"/>
  <c r="R218" i="5"/>
  <c r="P218" i="5"/>
  <c r="BK218" i="5"/>
  <c r="J218" i="5"/>
  <c r="BI212" i="5"/>
  <c r="BH212" i="5"/>
  <c r="BG212" i="5"/>
  <c r="BF212" i="5"/>
  <c r="BE212" i="5"/>
  <c r="T212" i="5"/>
  <c r="R212" i="5"/>
  <c r="P212" i="5"/>
  <c r="BK212" i="5"/>
  <c r="J212" i="5"/>
  <c r="BI206" i="5"/>
  <c r="BH206" i="5"/>
  <c r="BG206" i="5"/>
  <c r="BF206" i="5"/>
  <c r="BE206" i="5"/>
  <c r="T206" i="5"/>
  <c r="R206" i="5"/>
  <c r="P206" i="5"/>
  <c r="BK206" i="5"/>
  <c r="J206" i="5"/>
  <c r="BI200" i="5"/>
  <c r="BH200" i="5"/>
  <c r="BG200" i="5"/>
  <c r="BF200" i="5"/>
  <c r="BE200" i="5"/>
  <c r="T200" i="5"/>
  <c r="R200" i="5"/>
  <c r="P200" i="5"/>
  <c r="BK200" i="5"/>
  <c r="J200" i="5"/>
  <c r="BI193" i="5"/>
  <c r="BH193" i="5"/>
  <c r="BG193" i="5"/>
  <c r="BF193" i="5"/>
  <c r="BE193" i="5"/>
  <c r="T193" i="5"/>
  <c r="R193" i="5"/>
  <c r="P193" i="5"/>
  <c r="BK193" i="5"/>
  <c r="J193" i="5"/>
  <c r="BI187" i="5"/>
  <c r="BH187" i="5"/>
  <c r="BG187" i="5"/>
  <c r="BF187" i="5"/>
  <c r="BE187" i="5"/>
  <c r="T187" i="5"/>
  <c r="R187" i="5"/>
  <c r="P187" i="5"/>
  <c r="BK187" i="5"/>
  <c r="J187" i="5"/>
  <c r="BI182" i="5"/>
  <c r="BH182" i="5"/>
  <c r="BG182" i="5"/>
  <c r="BF182" i="5"/>
  <c r="BE182" i="5"/>
  <c r="T182" i="5"/>
  <c r="R182" i="5"/>
  <c r="P182" i="5"/>
  <c r="BK182" i="5"/>
  <c r="J182" i="5"/>
  <c r="BI177" i="5"/>
  <c r="BH177" i="5"/>
  <c r="BG177" i="5"/>
  <c r="BF177" i="5"/>
  <c r="BE177" i="5"/>
  <c r="T177" i="5"/>
  <c r="R177" i="5"/>
  <c r="P177" i="5"/>
  <c r="BK177" i="5"/>
  <c r="J177" i="5"/>
  <c r="BI172" i="5"/>
  <c r="BH172" i="5"/>
  <c r="BG172" i="5"/>
  <c r="BF172" i="5"/>
  <c r="BE172" i="5"/>
  <c r="T172" i="5"/>
  <c r="R172" i="5"/>
  <c r="P172" i="5"/>
  <c r="BK172" i="5"/>
  <c r="J172" i="5"/>
  <c r="BI167" i="5"/>
  <c r="BH167" i="5"/>
  <c r="BG167" i="5"/>
  <c r="BF167" i="5"/>
  <c r="BE167" i="5"/>
  <c r="T167" i="5"/>
  <c r="R167" i="5"/>
  <c r="P167" i="5"/>
  <c r="BK167" i="5"/>
  <c r="J167" i="5"/>
  <c r="BI161" i="5"/>
  <c r="BH161" i="5"/>
  <c r="BG161" i="5"/>
  <c r="BF161" i="5"/>
  <c r="BE161" i="5"/>
  <c r="T161" i="5"/>
  <c r="R161" i="5"/>
  <c r="P161" i="5"/>
  <c r="BK161" i="5"/>
  <c r="J161" i="5"/>
  <c r="BI155" i="5"/>
  <c r="BH155" i="5"/>
  <c r="BG155" i="5"/>
  <c r="BF155" i="5"/>
  <c r="BE155" i="5"/>
  <c r="T155" i="5"/>
  <c r="R155" i="5"/>
  <c r="P155" i="5"/>
  <c r="BK155" i="5"/>
  <c r="J155" i="5"/>
  <c r="BI149" i="5"/>
  <c r="BH149" i="5"/>
  <c r="BG149" i="5"/>
  <c r="BF149" i="5"/>
  <c r="BE149" i="5"/>
  <c r="T149" i="5"/>
  <c r="R149" i="5"/>
  <c r="P149" i="5"/>
  <c r="BK149" i="5"/>
  <c r="J149" i="5"/>
  <c r="BI143" i="5"/>
  <c r="BH143" i="5"/>
  <c r="BG143" i="5"/>
  <c r="BF143" i="5"/>
  <c r="BE143" i="5"/>
  <c r="T143" i="5"/>
  <c r="R143" i="5"/>
  <c r="P143" i="5"/>
  <c r="BK143" i="5"/>
  <c r="J143" i="5"/>
  <c r="BI137" i="5"/>
  <c r="BH137" i="5"/>
  <c r="BG137" i="5"/>
  <c r="BF137" i="5"/>
  <c r="BE137" i="5"/>
  <c r="T137" i="5"/>
  <c r="R137" i="5"/>
  <c r="P137" i="5"/>
  <c r="BK137" i="5"/>
  <c r="J137" i="5"/>
  <c r="BI129" i="5"/>
  <c r="BH129" i="5"/>
  <c r="BG129" i="5"/>
  <c r="BF129" i="5"/>
  <c r="BE129" i="5"/>
  <c r="T129" i="5"/>
  <c r="R129" i="5"/>
  <c r="P129" i="5"/>
  <c r="BK129" i="5"/>
  <c r="J129" i="5"/>
  <c r="BI120" i="5"/>
  <c r="BH120" i="5"/>
  <c r="BG120" i="5"/>
  <c r="BF120" i="5"/>
  <c r="BE120" i="5"/>
  <c r="T120" i="5"/>
  <c r="R120" i="5"/>
  <c r="P120" i="5"/>
  <c r="BK120" i="5"/>
  <c r="J120" i="5"/>
  <c r="BI114" i="5"/>
  <c r="BH114" i="5"/>
  <c r="BG114" i="5"/>
  <c r="BF114" i="5"/>
  <c r="BE114" i="5"/>
  <c r="T114" i="5"/>
  <c r="R114" i="5"/>
  <c r="P114" i="5"/>
  <c r="BK114" i="5"/>
  <c r="J114" i="5"/>
  <c r="BI108" i="5"/>
  <c r="BH108" i="5"/>
  <c r="BG108" i="5"/>
  <c r="BF108" i="5"/>
  <c r="BE108" i="5"/>
  <c r="T108" i="5"/>
  <c r="R108" i="5"/>
  <c r="P108" i="5"/>
  <c r="BK108" i="5"/>
  <c r="J108" i="5"/>
  <c r="BI102" i="5"/>
  <c r="BH102" i="5"/>
  <c r="BG102" i="5"/>
  <c r="BF102" i="5"/>
  <c r="BE102" i="5"/>
  <c r="T102" i="5"/>
  <c r="R102" i="5"/>
  <c r="P102" i="5"/>
  <c r="BK102" i="5"/>
  <c r="J102" i="5"/>
  <c r="BI96" i="5"/>
  <c r="BH96" i="5"/>
  <c r="BG96" i="5"/>
  <c r="BF96" i="5"/>
  <c r="BE96" i="5"/>
  <c r="T96" i="5"/>
  <c r="R96" i="5"/>
  <c r="P96" i="5"/>
  <c r="BK96" i="5"/>
  <c r="J96" i="5"/>
  <c r="BI90" i="5"/>
  <c r="F34" i="5" s="1"/>
  <c r="BD55" i="1" s="1"/>
  <c r="BH90" i="5"/>
  <c r="F33" i="5" s="1"/>
  <c r="BC55" i="1" s="1"/>
  <c r="BG90" i="5"/>
  <c r="F32" i="5" s="1"/>
  <c r="BB55" i="1" s="1"/>
  <c r="BF90" i="5"/>
  <c r="F31" i="5" s="1"/>
  <c r="BA55" i="1" s="1"/>
  <c r="BE90" i="5"/>
  <c r="F30" i="5" s="1"/>
  <c r="AZ55" i="1" s="1"/>
  <c r="T90" i="5"/>
  <c r="T89" i="5" s="1"/>
  <c r="T88" i="5" s="1"/>
  <c r="T87" i="5" s="1"/>
  <c r="R90" i="5"/>
  <c r="R89" i="5" s="1"/>
  <c r="R88" i="5" s="1"/>
  <c r="R87" i="5" s="1"/>
  <c r="P90" i="5"/>
  <c r="P89" i="5" s="1"/>
  <c r="P88" i="5" s="1"/>
  <c r="P87" i="5" s="1"/>
  <c r="AU55" i="1" s="1"/>
  <c r="BK90" i="5"/>
  <c r="BK89" i="5" s="1"/>
  <c r="J90" i="5"/>
  <c r="J83" i="5"/>
  <c r="F83" i="5"/>
  <c r="F81" i="5"/>
  <c r="E79" i="5"/>
  <c r="J51" i="5"/>
  <c r="J49" i="5"/>
  <c r="F49" i="5"/>
  <c r="E47" i="5"/>
  <c r="J18" i="5"/>
  <c r="E18" i="5"/>
  <c r="F84" i="5" s="1"/>
  <c r="J17" i="5"/>
  <c r="J15" i="5"/>
  <c r="E15" i="5"/>
  <c r="F51" i="5" s="1"/>
  <c r="J14" i="5"/>
  <c r="J12" i="5"/>
  <c r="J81" i="5" s="1"/>
  <c r="E7" i="5"/>
  <c r="E77" i="5" s="1"/>
  <c r="R525" i="4"/>
  <c r="R524" i="4" s="1"/>
  <c r="R521" i="4"/>
  <c r="T484" i="4"/>
  <c r="P484" i="4"/>
  <c r="R452" i="4"/>
  <c r="T445" i="4"/>
  <c r="P445" i="4"/>
  <c r="R397" i="4"/>
  <c r="T346" i="4"/>
  <c r="P346" i="4"/>
  <c r="R316" i="4"/>
  <c r="AY54" i="1"/>
  <c r="AX54" i="1"/>
  <c r="BI549" i="4"/>
  <c r="BH549" i="4"/>
  <c r="BG549" i="4"/>
  <c r="BF549" i="4"/>
  <c r="T549" i="4"/>
  <c r="R549" i="4"/>
  <c r="P549" i="4"/>
  <c r="BK549" i="4"/>
  <c r="J549" i="4"/>
  <c r="BE549" i="4" s="1"/>
  <c r="BI544" i="4"/>
  <c r="BH544" i="4"/>
  <c r="BG544" i="4"/>
  <c r="BF544" i="4"/>
  <c r="T544" i="4"/>
  <c r="R544" i="4"/>
  <c r="P544" i="4"/>
  <c r="BK544" i="4"/>
  <c r="J544" i="4"/>
  <c r="BE544" i="4" s="1"/>
  <c r="BI535" i="4"/>
  <c r="BH535" i="4"/>
  <c r="BG535" i="4"/>
  <c r="BF535" i="4"/>
  <c r="T535" i="4"/>
  <c r="R535" i="4"/>
  <c r="P535" i="4"/>
  <c r="BK535" i="4"/>
  <c r="J535" i="4"/>
  <c r="BE535" i="4" s="1"/>
  <c r="BI526" i="4"/>
  <c r="BH526" i="4"/>
  <c r="BG526" i="4"/>
  <c r="BF526" i="4"/>
  <c r="T526" i="4"/>
  <c r="T525" i="4" s="1"/>
  <c r="T524" i="4" s="1"/>
  <c r="R526" i="4"/>
  <c r="P526" i="4"/>
  <c r="P525" i="4" s="1"/>
  <c r="P524" i="4" s="1"/>
  <c r="BK526" i="4"/>
  <c r="BK525" i="4" s="1"/>
  <c r="J526" i="4"/>
  <c r="BE526" i="4" s="1"/>
  <c r="BI522" i="4"/>
  <c r="BH522" i="4"/>
  <c r="BG522" i="4"/>
  <c r="BF522" i="4"/>
  <c r="T522" i="4"/>
  <c r="T521" i="4" s="1"/>
  <c r="R522" i="4"/>
  <c r="P522" i="4"/>
  <c r="P521" i="4" s="1"/>
  <c r="BK522" i="4"/>
  <c r="BK521" i="4" s="1"/>
  <c r="J521" i="4" s="1"/>
  <c r="J65" i="4" s="1"/>
  <c r="J522" i="4"/>
  <c r="BE522" i="4" s="1"/>
  <c r="BI515" i="4"/>
  <c r="BH515" i="4"/>
  <c r="BG515" i="4"/>
  <c r="BF515" i="4"/>
  <c r="BE515" i="4"/>
  <c r="T515" i="4"/>
  <c r="R515" i="4"/>
  <c r="P515" i="4"/>
  <c r="BK515" i="4"/>
  <c r="J515" i="4"/>
  <c r="BI509" i="4"/>
  <c r="BH509" i="4"/>
  <c r="BG509" i="4"/>
  <c r="BF509" i="4"/>
  <c r="BE509" i="4"/>
  <c r="T509" i="4"/>
  <c r="R509" i="4"/>
  <c r="P509" i="4"/>
  <c r="BK509" i="4"/>
  <c r="J509" i="4"/>
  <c r="BI503" i="4"/>
  <c r="BH503" i="4"/>
  <c r="BG503" i="4"/>
  <c r="BF503" i="4"/>
  <c r="BE503" i="4"/>
  <c r="T503" i="4"/>
  <c r="R503" i="4"/>
  <c r="P503" i="4"/>
  <c r="BK503" i="4"/>
  <c r="J503" i="4"/>
  <c r="BI497" i="4"/>
  <c r="BH497" i="4"/>
  <c r="BG497" i="4"/>
  <c r="BF497" i="4"/>
  <c r="BE497" i="4"/>
  <c r="T497" i="4"/>
  <c r="R497" i="4"/>
  <c r="P497" i="4"/>
  <c r="BK497" i="4"/>
  <c r="J497" i="4"/>
  <c r="BI491" i="4"/>
  <c r="BH491" i="4"/>
  <c r="BG491" i="4"/>
  <c r="BF491" i="4"/>
  <c r="BE491" i="4"/>
  <c r="T491" i="4"/>
  <c r="R491" i="4"/>
  <c r="P491" i="4"/>
  <c r="BK491" i="4"/>
  <c r="J491" i="4"/>
  <c r="BI485" i="4"/>
  <c r="BH485" i="4"/>
  <c r="BG485" i="4"/>
  <c r="BF485" i="4"/>
  <c r="BE485" i="4"/>
  <c r="T485" i="4"/>
  <c r="R485" i="4"/>
  <c r="R484" i="4" s="1"/>
  <c r="P485" i="4"/>
  <c r="BK485" i="4"/>
  <c r="BK484" i="4" s="1"/>
  <c r="J484" i="4" s="1"/>
  <c r="J64" i="4" s="1"/>
  <c r="J485" i="4"/>
  <c r="BI476" i="4"/>
  <c r="BH476" i="4"/>
  <c r="BG476" i="4"/>
  <c r="BF476" i="4"/>
  <c r="T476" i="4"/>
  <c r="R476" i="4"/>
  <c r="P476" i="4"/>
  <c r="BK476" i="4"/>
  <c r="J476" i="4"/>
  <c r="BE476" i="4" s="1"/>
  <c r="BI470" i="4"/>
  <c r="BH470" i="4"/>
  <c r="BG470" i="4"/>
  <c r="BF470" i="4"/>
  <c r="T470" i="4"/>
  <c r="R470" i="4"/>
  <c r="P470" i="4"/>
  <c r="BK470" i="4"/>
  <c r="J470" i="4"/>
  <c r="BE470" i="4" s="1"/>
  <c r="BI464" i="4"/>
  <c r="BH464" i="4"/>
  <c r="BG464" i="4"/>
  <c r="BF464" i="4"/>
  <c r="T464" i="4"/>
  <c r="R464" i="4"/>
  <c r="P464" i="4"/>
  <c r="BK464" i="4"/>
  <c r="J464" i="4"/>
  <c r="BE464" i="4" s="1"/>
  <c r="BI459" i="4"/>
  <c r="BH459" i="4"/>
  <c r="BG459" i="4"/>
  <c r="BF459" i="4"/>
  <c r="T459" i="4"/>
  <c r="R459" i="4"/>
  <c r="P459" i="4"/>
  <c r="BK459" i="4"/>
  <c r="J459" i="4"/>
  <c r="BE459" i="4" s="1"/>
  <c r="BI453" i="4"/>
  <c r="BH453" i="4"/>
  <c r="BG453" i="4"/>
  <c r="BF453" i="4"/>
  <c r="T453" i="4"/>
  <c r="T452" i="4" s="1"/>
  <c r="R453" i="4"/>
  <c r="P453" i="4"/>
  <c r="P452" i="4" s="1"/>
  <c r="BK453" i="4"/>
  <c r="BK452" i="4" s="1"/>
  <c r="J452" i="4" s="1"/>
  <c r="J63" i="4" s="1"/>
  <c r="J453" i="4"/>
  <c r="BE453" i="4" s="1"/>
  <c r="BI446" i="4"/>
  <c r="BH446" i="4"/>
  <c r="BG446" i="4"/>
  <c r="BF446" i="4"/>
  <c r="BE446" i="4"/>
  <c r="T446" i="4"/>
  <c r="R446" i="4"/>
  <c r="R445" i="4" s="1"/>
  <c r="P446" i="4"/>
  <c r="BK446" i="4"/>
  <c r="BK445" i="4" s="1"/>
  <c r="J445" i="4" s="1"/>
  <c r="J62" i="4" s="1"/>
  <c r="J446" i="4"/>
  <c r="BI435" i="4"/>
  <c r="BH435" i="4"/>
  <c r="BG435" i="4"/>
  <c r="BF435" i="4"/>
  <c r="T435" i="4"/>
  <c r="R435" i="4"/>
  <c r="P435" i="4"/>
  <c r="BK435" i="4"/>
  <c r="J435" i="4"/>
  <c r="BE435" i="4" s="1"/>
  <c r="BI429" i="4"/>
  <c r="BH429" i="4"/>
  <c r="BG429" i="4"/>
  <c r="BF429" i="4"/>
  <c r="T429" i="4"/>
  <c r="R429" i="4"/>
  <c r="P429" i="4"/>
  <c r="BK429" i="4"/>
  <c r="J429" i="4"/>
  <c r="BE429" i="4" s="1"/>
  <c r="BI423" i="4"/>
  <c r="BH423" i="4"/>
  <c r="BG423" i="4"/>
  <c r="BF423" i="4"/>
  <c r="T423" i="4"/>
  <c r="R423" i="4"/>
  <c r="P423" i="4"/>
  <c r="BK423" i="4"/>
  <c r="J423" i="4"/>
  <c r="BE423" i="4" s="1"/>
  <c r="BI417" i="4"/>
  <c r="BH417" i="4"/>
  <c r="BG417" i="4"/>
  <c r="BF417" i="4"/>
  <c r="T417" i="4"/>
  <c r="R417" i="4"/>
  <c r="P417" i="4"/>
  <c r="BK417" i="4"/>
  <c r="J417" i="4"/>
  <c r="BE417" i="4" s="1"/>
  <c r="BI410" i="4"/>
  <c r="BH410" i="4"/>
  <c r="BG410" i="4"/>
  <c r="BF410" i="4"/>
  <c r="T410" i="4"/>
  <c r="R410" i="4"/>
  <c r="P410" i="4"/>
  <c r="BK410" i="4"/>
  <c r="J410" i="4"/>
  <c r="BE410" i="4" s="1"/>
  <c r="BI404" i="4"/>
  <c r="BH404" i="4"/>
  <c r="BG404" i="4"/>
  <c r="BF404" i="4"/>
  <c r="T404" i="4"/>
  <c r="R404" i="4"/>
  <c r="P404" i="4"/>
  <c r="BK404" i="4"/>
  <c r="J404" i="4"/>
  <c r="BE404" i="4" s="1"/>
  <c r="BI398" i="4"/>
  <c r="BH398" i="4"/>
  <c r="BG398" i="4"/>
  <c r="BF398" i="4"/>
  <c r="T398" i="4"/>
  <c r="T397" i="4" s="1"/>
  <c r="R398" i="4"/>
  <c r="P398" i="4"/>
  <c r="P397" i="4" s="1"/>
  <c r="BK398" i="4"/>
  <c r="BK397" i="4" s="1"/>
  <c r="J397" i="4" s="1"/>
  <c r="J61" i="4" s="1"/>
  <c r="J398" i="4"/>
  <c r="BE398" i="4" s="1"/>
  <c r="BI390" i="4"/>
  <c r="BH390" i="4"/>
  <c r="BG390" i="4"/>
  <c r="BF390" i="4"/>
  <c r="BE390" i="4"/>
  <c r="T390" i="4"/>
  <c r="R390" i="4"/>
  <c r="P390" i="4"/>
  <c r="BK390" i="4"/>
  <c r="J390" i="4"/>
  <c r="BI385" i="4"/>
  <c r="BH385" i="4"/>
  <c r="BG385" i="4"/>
  <c r="BF385" i="4"/>
  <c r="BE385" i="4"/>
  <c r="T385" i="4"/>
  <c r="R385" i="4"/>
  <c r="P385" i="4"/>
  <c r="BK385" i="4"/>
  <c r="J385" i="4"/>
  <c r="BI377" i="4"/>
  <c r="BH377" i="4"/>
  <c r="BG377" i="4"/>
  <c r="BF377" i="4"/>
  <c r="BE377" i="4"/>
  <c r="T377" i="4"/>
  <c r="R377" i="4"/>
  <c r="P377" i="4"/>
  <c r="BK377" i="4"/>
  <c r="J377" i="4"/>
  <c r="BI370" i="4"/>
  <c r="BH370" i="4"/>
  <c r="BG370" i="4"/>
  <c r="BF370" i="4"/>
  <c r="BE370" i="4"/>
  <c r="T370" i="4"/>
  <c r="R370" i="4"/>
  <c r="P370" i="4"/>
  <c r="BK370" i="4"/>
  <c r="J370" i="4"/>
  <c r="BI364" i="4"/>
  <c r="BH364" i="4"/>
  <c r="BG364" i="4"/>
  <c r="BF364" i="4"/>
  <c r="BE364" i="4"/>
  <c r="T364" i="4"/>
  <c r="R364" i="4"/>
  <c r="P364" i="4"/>
  <c r="BK364" i="4"/>
  <c r="J364" i="4"/>
  <c r="BI358" i="4"/>
  <c r="BH358" i="4"/>
  <c r="BG358" i="4"/>
  <c r="BF358" i="4"/>
  <c r="BE358" i="4"/>
  <c r="T358" i="4"/>
  <c r="R358" i="4"/>
  <c r="P358" i="4"/>
  <c r="BK358" i="4"/>
  <c r="J358" i="4"/>
  <c r="BI353" i="4"/>
  <c r="BH353" i="4"/>
  <c r="BG353" i="4"/>
  <c r="BF353" i="4"/>
  <c r="BE353" i="4"/>
  <c r="T353" i="4"/>
  <c r="R353" i="4"/>
  <c r="P353" i="4"/>
  <c r="BK353" i="4"/>
  <c r="J353" i="4"/>
  <c r="BI347" i="4"/>
  <c r="BH347" i="4"/>
  <c r="BG347" i="4"/>
  <c r="BF347" i="4"/>
  <c r="BE347" i="4"/>
  <c r="T347" i="4"/>
  <c r="R347" i="4"/>
  <c r="R346" i="4" s="1"/>
  <c r="P347" i="4"/>
  <c r="BK347" i="4"/>
  <c r="BK346" i="4" s="1"/>
  <c r="J346" i="4" s="1"/>
  <c r="J60" i="4" s="1"/>
  <c r="J347" i="4"/>
  <c r="BI340" i="4"/>
  <c r="BH340" i="4"/>
  <c r="BG340" i="4"/>
  <c r="BF340" i="4"/>
  <c r="T340" i="4"/>
  <c r="R340" i="4"/>
  <c r="P340" i="4"/>
  <c r="BK340" i="4"/>
  <c r="J340" i="4"/>
  <c r="BE340" i="4" s="1"/>
  <c r="BI334" i="4"/>
  <c r="BH334" i="4"/>
  <c r="BG334" i="4"/>
  <c r="BF334" i="4"/>
  <c r="T334" i="4"/>
  <c r="R334" i="4"/>
  <c r="P334" i="4"/>
  <c r="BK334" i="4"/>
  <c r="J334" i="4"/>
  <c r="BE334" i="4" s="1"/>
  <c r="BI328" i="4"/>
  <c r="BH328" i="4"/>
  <c r="BG328" i="4"/>
  <c r="BF328" i="4"/>
  <c r="T328" i="4"/>
  <c r="R328" i="4"/>
  <c r="P328" i="4"/>
  <c r="BK328" i="4"/>
  <c r="J328" i="4"/>
  <c r="BE328" i="4" s="1"/>
  <c r="BI317" i="4"/>
  <c r="BH317" i="4"/>
  <c r="BG317" i="4"/>
  <c r="BF317" i="4"/>
  <c r="T317" i="4"/>
  <c r="T316" i="4" s="1"/>
  <c r="R317" i="4"/>
  <c r="P317" i="4"/>
  <c r="P316" i="4" s="1"/>
  <c r="BK317" i="4"/>
  <c r="BK316" i="4" s="1"/>
  <c r="J316" i="4" s="1"/>
  <c r="J59" i="4" s="1"/>
  <c r="J317" i="4"/>
  <c r="BE317" i="4" s="1"/>
  <c r="BI310" i="4"/>
  <c r="BH310" i="4"/>
  <c r="BG310" i="4"/>
  <c r="BF310" i="4"/>
  <c r="BE310" i="4"/>
  <c r="T310" i="4"/>
  <c r="R310" i="4"/>
  <c r="P310" i="4"/>
  <c r="BK310" i="4"/>
  <c r="J310" i="4"/>
  <c r="BI305" i="4"/>
  <c r="BH305" i="4"/>
  <c r="BG305" i="4"/>
  <c r="BF305" i="4"/>
  <c r="BE305" i="4"/>
  <c r="T305" i="4"/>
  <c r="R305" i="4"/>
  <c r="P305" i="4"/>
  <c r="BK305" i="4"/>
  <c r="J305" i="4"/>
  <c r="BI299" i="4"/>
  <c r="BH299" i="4"/>
  <c r="BG299" i="4"/>
  <c r="BF299" i="4"/>
  <c r="BE299" i="4"/>
  <c r="T299" i="4"/>
  <c r="R299" i="4"/>
  <c r="P299" i="4"/>
  <c r="BK299" i="4"/>
  <c r="J299" i="4"/>
  <c r="BI293" i="4"/>
  <c r="BH293" i="4"/>
  <c r="BG293" i="4"/>
  <c r="BF293" i="4"/>
  <c r="BE293" i="4"/>
  <c r="T293" i="4"/>
  <c r="R293" i="4"/>
  <c r="P293" i="4"/>
  <c r="BK293" i="4"/>
  <c r="J293" i="4"/>
  <c r="BI287" i="4"/>
  <c r="BH287" i="4"/>
  <c r="BG287" i="4"/>
  <c r="BF287" i="4"/>
  <c r="BE287" i="4"/>
  <c r="T287" i="4"/>
  <c r="R287" i="4"/>
  <c r="P287" i="4"/>
  <c r="BK287" i="4"/>
  <c r="J287" i="4"/>
  <c r="BI279" i="4"/>
  <c r="BH279" i="4"/>
  <c r="BG279" i="4"/>
  <c r="BF279" i="4"/>
  <c r="BE279" i="4"/>
  <c r="T279" i="4"/>
  <c r="R279" i="4"/>
  <c r="P279" i="4"/>
  <c r="BK279" i="4"/>
  <c r="J279" i="4"/>
  <c r="BI274" i="4"/>
  <c r="BH274" i="4"/>
  <c r="BG274" i="4"/>
  <c r="BF274" i="4"/>
  <c r="BE274" i="4"/>
  <c r="T274" i="4"/>
  <c r="R274" i="4"/>
  <c r="P274" i="4"/>
  <c r="BK274" i="4"/>
  <c r="J274" i="4"/>
  <c r="BI265" i="4"/>
  <c r="BH265" i="4"/>
  <c r="BG265" i="4"/>
  <c r="BF265" i="4"/>
  <c r="BE265" i="4"/>
  <c r="T265" i="4"/>
  <c r="R265" i="4"/>
  <c r="P265" i="4"/>
  <c r="BK265" i="4"/>
  <c r="J265" i="4"/>
  <c r="BI259" i="4"/>
  <c r="BH259" i="4"/>
  <c r="BG259" i="4"/>
  <c r="BF259" i="4"/>
  <c r="BE259" i="4"/>
  <c r="T259" i="4"/>
  <c r="R259" i="4"/>
  <c r="P259" i="4"/>
  <c r="BK259" i="4"/>
  <c r="J259" i="4"/>
  <c r="BI251" i="4"/>
  <c r="BH251" i="4"/>
  <c r="BG251" i="4"/>
  <c r="BF251" i="4"/>
  <c r="BE251" i="4"/>
  <c r="T251" i="4"/>
  <c r="R251" i="4"/>
  <c r="P251" i="4"/>
  <c r="BK251" i="4"/>
  <c r="J251" i="4"/>
  <c r="BI245" i="4"/>
  <c r="BH245" i="4"/>
  <c r="BG245" i="4"/>
  <c r="BF245" i="4"/>
  <c r="BE245" i="4"/>
  <c r="T245" i="4"/>
  <c r="R245" i="4"/>
  <c r="P245" i="4"/>
  <c r="BK245" i="4"/>
  <c r="J245" i="4"/>
  <c r="BI236" i="4"/>
  <c r="BH236" i="4"/>
  <c r="BG236" i="4"/>
  <c r="BF236" i="4"/>
  <c r="BE236" i="4"/>
  <c r="T236" i="4"/>
  <c r="R236" i="4"/>
  <c r="P236" i="4"/>
  <c r="BK236" i="4"/>
  <c r="J236" i="4"/>
  <c r="BI228" i="4"/>
  <c r="BH228" i="4"/>
  <c r="BG228" i="4"/>
  <c r="BF228" i="4"/>
  <c r="BE228" i="4"/>
  <c r="T228" i="4"/>
  <c r="R228" i="4"/>
  <c r="P228" i="4"/>
  <c r="BK228" i="4"/>
  <c r="J228" i="4"/>
  <c r="BI218" i="4"/>
  <c r="BH218" i="4"/>
  <c r="BG218" i="4"/>
  <c r="BF218" i="4"/>
  <c r="BE218" i="4"/>
  <c r="T218" i="4"/>
  <c r="R218" i="4"/>
  <c r="P218" i="4"/>
  <c r="BK218" i="4"/>
  <c r="J218" i="4"/>
  <c r="BI212" i="4"/>
  <c r="BH212" i="4"/>
  <c r="BG212" i="4"/>
  <c r="BF212" i="4"/>
  <c r="BE212" i="4"/>
  <c r="T212" i="4"/>
  <c r="R212" i="4"/>
  <c r="P212" i="4"/>
  <c r="BK212" i="4"/>
  <c r="J212" i="4"/>
  <c r="BI206" i="4"/>
  <c r="BH206" i="4"/>
  <c r="BG206" i="4"/>
  <c r="BF206" i="4"/>
  <c r="BE206" i="4"/>
  <c r="T206" i="4"/>
  <c r="R206" i="4"/>
  <c r="P206" i="4"/>
  <c r="BK206" i="4"/>
  <c r="J206" i="4"/>
  <c r="BI200" i="4"/>
  <c r="BH200" i="4"/>
  <c r="BG200" i="4"/>
  <c r="BF200" i="4"/>
  <c r="BE200" i="4"/>
  <c r="T200" i="4"/>
  <c r="R200" i="4"/>
  <c r="P200" i="4"/>
  <c r="BK200" i="4"/>
  <c r="J200" i="4"/>
  <c r="BI193" i="4"/>
  <c r="BH193" i="4"/>
  <c r="BG193" i="4"/>
  <c r="BF193" i="4"/>
  <c r="BE193" i="4"/>
  <c r="T193" i="4"/>
  <c r="R193" i="4"/>
  <c r="P193" i="4"/>
  <c r="BK193" i="4"/>
  <c r="J193" i="4"/>
  <c r="BI187" i="4"/>
  <c r="BH187" i="4"/>
  <c r="BG187" i="4"/>
  <c r="BF187" i="4"/>
  <c r="BE187" i="4"/>
  <c r="T187" i="4"/>
  <c r="R187" i="4"/>
  <c r="P187" i="4"/>
  <c r="BK187" i="4"/>
  <c r="J187" i="4"/>
  <c r="BI182" i="4"/>
  <c r="BH182" i="4"/>
  <c r="BG182" i="4"/>
  <c r="BF182" i="4"/>
  <c r="BE182" i="4"/>
  <c r="T182" i="4"/>
  <c r="R182" i="4"/>
  <c r="P182" i="4"/>
  <c r="BK182" i="4"/>
  <c r="J182" i="4"/>
  <c r="BI177" i="4"/>
  <c r="BH177" i="4"/>
  <c r="BG177" i="4"/>
  <c r="BF177" i="4"/>
  <c r="BE177" i="4"/>
  <c r="T177" i="4"/>
  <c r="R177" i="4"/>
  <c r="P177" i="4"/>
  <c r="BK177" i="4"/>
  <c r="J177" i="4"/>
  <c r="BI172" i="4"/>
  <c r="BH172" i="4"/>
  <c r="BG172" i="4"/>
  <c r="BF172" i="4"/>
  <c r="BE172" i="4"/>
  <c r="T172" i="4"/>
  <c r="R172" i="4"/>
  <c r="P172" i="4"/>
  <c r="BK172" i="4"/>
  <c r="J172" i="4"/>
  <c r="BI167" i="4"/>
  <c r="BH167" i="4"/>
  <c r="BG167" i="4"/>
  <c r="BF167" i="4"/>
  <c r="BE167" i="4"/>
  <c r="T167" i="4"/>
  <c r="R167" i="4"/>
  <c r="P167" i="4"/>
  <c r="BK167" i="4"/>
  <c r="J167" i="4"/>
  <c r="BI161" i="4"/>
  <c r="BH161" i="4"/>
  <c r="BG161" i="4"/>
  <c r="BF161" i="4"/>
  <c r="BE161" i="4"/>
  <c r="T161" i="4"/>
  <c r="R161" i="4"/>
  <c r="P161" i="4"/>
  <c r="BK161" i="4"/>
  <c r="J161" i="4"/>
  <c r="BI155" i="4"/>
  <c r="BH155" i="4"/>
  <c r="BG155" i="4"/>
  <c r="BF155" i="4"/>
  <c r="BE155" i="4"/>
  <c r="T155" i="4"/>
  <c r="R155" i="4"/>
  <c r="P155" i="4"/>
  <c r="BK155" i="4"/>
  <c r="J155" i="4"/>
  <c r="BI149" i="4"/>
  <c r="BH149" i="4"/>
  <c r="BG149" i="4"/>
  <c r="BF149" i="4"/>
  <c r="BE149" i="4"/>
  <c r="T149" i="4"/>
  <c r="R149" i="4"/>
  <c r="P149" i="4"/>
  <c r="BK149" i="4"/>
  <c r="J149" i="4"/>
  <c r="BI143" i="4"/>
  <c r="BH143" i="4"/>
  <c r="BG143" i="4"/>
  <c r="BF143" i="4"/>
  <c r="BE143" i="4"/>
  <c r="T143" i="4"/>
  <c r="R143" i="4"/>
  <c r="P143" i="4"/>
  <c r="BK143" i="4"/>
  <c r="J143" i="4"/>
  <c r="BI137" i="4"/>
  <c r="BH137" i="4"/>
  <c r="BG137" i="4"/>
  <c r="BF137" i="4"/>
  <c r="BE137" i="4"/>
  <c r="T137" i="4"/>
  <c r="R137" i="4"/>
  <c r="P137" i="4"/>
  <c r="BK137" i="4"/>
  <c r="J137" i="4"/>
  <c r="BI129" i="4"/>
  <c r="BH129" i="4"/>
  <c r="BG129" i="4"/>
  <c r="BF129" i="4"/>
  <c r="BE129" i="4"/>
  <c r="T129" i="4"/>
  <c r="R129" i="4"/>
  <c r="P129" i="4"/>
  <c r="BK129" i="4"/>
  <c r="J129" i="4"/>
  <c r="BI120" i="4"/>
  <c r="BH120" i="4"/>
  <c r="BG120" i="4"/>
  <c r="BF120" i="4"/>
  <c r="BE120" i="4"/>
  <c r="T120" i="4"/>
  <c r="R120" i="4"/>
  <c r="P120" i="4"/>
  <c r="BK120" i="4"/>
  <c r="J120" i="4"/>
  <c r="BI114" i="4"/>
  <c r="BH114" i="4"/>
  <c r="BG114" i="4"/>
  <c r="BF114" i="4"/>
  <c r="BE114" i="4"/>
  <c r="T114" i="4"/>
  <c r="R114" i="4"/>
  <c r="P114" i="4"/>
  <c r="BK114" i="4"/>
  <c r="J114" i="4"/>
  <c r="BI108" i="4"/>
  <c r="BH108" i="4"/>
  <c r="BG108" i="4"/>
  <c r="BF108" i="4"/>
  <c r="BE108" i="4"/>
  <c r="T108" i="4"/>
  <c r="R108" i="4"/>
  <c r="P108" i="4"/>
  <c r="BK108" i="4"/>
  <c r="J108" i="4"/>
  <c r="BI102" i="4"/>
  <c r="BH102" i="4"/>
  <c r="BG102" i="4"/>
  <c r="BF102" i="4"/>
  <c r="BE102" i="4"/>
  <c r="T102" i="4"/>
  <c r="R102" i="4"/>
  <c r="P102" i="4"/>
  <c r="BK102" i="4"/>
  <c r="J102" i="4"/>
  <c r="BI96" i="4"/>
  <c r="BH96" i="4"/>
  <c r="BG96" i="4"/>
  <c r="BF96" i="4"/>
  <c r="BE96" i="4"/>
  <c r="T96" i="4"/>
  <c r="R96" i="4"/>
  <c r="P96" i="4"/>
  <c r="BK96" i="4"/>
  <c r="J96" i="4"/>
  <c r="BI90" i="4"/>
  <c r="F34" i="4" s="1"/>
  <c r="BD54" i="1" s="1"/>
  <c r="BH90" i="4"/>
  <c r="F33" i="4" s="1"/>
  <c r="BC54" i="1" s="1"/>
  <c r="BG90" i="4"/>
  <c r="F32" i="4" s="1"/>
  <c r="BB54" i="1" s="1"/>
  <c r="BF90" i="4"/>
  <c r="F31" i="4" s="1"/>
  <c r="BA54" i="1" s="1"/>
  <c r="BE90" i="4"/>
  <c r="T90" i="4"/>
  <c r="T89" i="4" s="1"/>
  <c r="T88" i="4" s="1"/>
  <c r="T87" i="4" s="1"/>
  <c r="R90" i="4"/>
  <c r="R89" i="4" s="1"/>
  <c r="R88" i="4" s="1"/>
  <c r="R87" i="4" s="1"/>
  <c r="P90" i="4"/>
  <c r="P89" i="4" s="1"/>
  <c r="P88" i="4" s="1"/>
  <c r="P87" i="4" s="1"/>
  <c r="AU54" i="1" s="1"/>
  <c r="BK90" i="4"/>
  <c r="BK89" i="4" s="1"/>
  <c r="J90" i="4"/>
  <c r="J83" i="4"/>
  <c r="F83" i="4"/>
  <c r="F81" i="4"/>
  <c r="E79" i="4"/>
  <c r="E77" i="4"/>
  <c r="J51" i="4"/>
  <c r="J49" i="4"/>
  <c r="F49" i="4"/>
  <c r="E47" i="4"/>
  <c r="J18" i="4"/>
  <c r="E18" i="4"/>
  <c r="F52" i="4" s="1"/>
  <c r="J17" i="4"/>
  <c r="J15" i="4"/>
  <c r="E15" i="4"/>
  <c r="F51" i="4" s="1"/>
  <c r="J14" i="4"/>
  <c r="J12" i="4"/>
  <c r="J81" i="4" s="1"/>
  <c r="E7" i="4"/>
  <c r="E45" i="4" s="1"/>
  <c r="R525" i="3"/>
  <c r="R524" i="3" s="1"/>
  <c r="R521" i="3"/>
  <c r="T484" i="3"/>
  <c r="P484" i="3"/>
  <c r="R452" i="3"/>
  <c r="T445" i="3"/>
  <c r="P445" i="3"/>
  <c r="R397" i="3"/>
  <c r="T346" i="3"/>
  <c r="P346" i="3"/>
  <c r="R316" i="3"/>
  <c r="T89" i="3"/>
  <c r="P89" i="3"/>
  <c r="AY53" i="1"/>
  <c r="AX53" i="1"/>
  <c r="BI549" i="3"/>
  <c r="BH549" i="3"/>
  <c r="BG549" i="3"/>
  <c r="BF549" i="3"/>
  <c r="T549" i="3"/>
  <c r="R549" i="3"/>
  <c r="P549" i="3"/>
  <c r="BK549" i="3"/>
  <c r="J549" i="3"/>
  <c r="BE549" i="3" s="1"/>
  <c r="BI544" i="3"/>
  <c r="BH544" i="3"/>
  <c r="BG544" i="3"/>
  <c r="BF544" i="3"/>
  <c r="T544" i="3"/>
  <c r="R544" i="3"/>
  <c r="P544" i="3"/>
  <c r="BK544" i="3"/>
  <c r="J544" i="3"/>
  <c r="BE544" i="3" s="1"/>
  <c r="BI535" i="3"/>
  <c r="BH535" i="3"/>
  <c r="BG535" i="3"/>
  <c r="BF535" i="3"/>
  <c r="T535" i="3"/>
  <c r="R535" i="3"/>
  <c r="P535" i="3"/>
  <c r="BK535" i="3"/>
  <c r="J535" i="3"/>
  <c r="BE535" i="3" s="1"/>
  <c r="BI526" i="3"/>
  <c r="BH526" i="3"/>
  <c r="BG526" i="3"/>
  <c r="BF526" i="3"/>
  <c r="T526" i="3"/>
  <c r="T525" i="3" s="1"/>
  <c r="T524" i="3" s="1"/>
  <c r="R526" i="3"/>
  <c r="P526" i="3"/>
  <c r="P525" i="3" s="1"/>
  <c r="P524" i="3" s="1"/>
  <c r="BK526" i="3"/>
  <c r="BK525" i="3" s="1"/>
  <c r="J525" i="3" s="1"/>
  <c r="J67" i="3" s="1"/>
  <c r="J526" i="3"/>
  <c r="BE526" i="3" s="1"/>
  <c r="BI522" i="3"/>
  <c r="BH522" i="3"/>
  <c r="BG522" i="3"/>
  <c r="BF522" i="3"/>
  <c r="T522" i="3"/>
  <c r="T521" i="3" s="1"/>
  <c r="R522" i="3"/>
  <c r="P522" i="3"/>
  <c r="P521" i="3" s="1"/>
  <c r="BK522" i="3"/>
  <c r="BK521" i="3" s="1"/>
  <c r="J521" i="3" s="1"/>
  <c r="J65" i="3" s="1"/>
  <c r="J522" i="3"/>
  <c r="BE522" i="3" s="1"/>
  <c r="BI515" i="3"/>
  <c r="BH515" i="3"/>
  <c r="BG515" i="3"/>
  <c r="BF515" i="3"/>
  <c r="BE515" i="3"/>
  <c r="T515" i="3"/>
  <c r="R515" i="3"/>
  <c r="P515" i="3"/>
  <c r="BK515" i="3"/>
  <c r="J515" i="3"/>
  <c r="BI509" i="3"/>
  <c r="BH509" i="3"/>
  <c r="BG509" i="3"/>
  <c r="BF509" i="3"/>
  <c r="BE509" i="3"/>
  <c r="T509" i="3"/>
  <c r="R509" i="3"/>
  <c r="P509" i="3"/>
  <c r="BK509" i="3"/>
  <c r="J509" i="3"/>
  <c r="BI503" i="3"/>
  <c r="BH503" i="3"/>
  <c r="BG503" i="3"/>
  <c r="BF503" i="3"/>
  <c r="BE503" i="3"/>
  <c r="T503" i="3"/>
  <c r="R503" i="3"/>
  <c r="P503" i="3"/>
  <c r="BK503" i="3"/>
  <c r="J503" i="3"/>
  <c r="BI497" i="3"/>
  <c r="BH497" i="3"/>
  <c r="BG497" i="3"/>
  <c r="BF497" i="3"/>
  <c r="BE497" i="3"/>
  <c r="T497" i="3"/>
  <c r="R497" i="3"/>
  <c r="P497" i="3"/>
  <c r="BK497" i="3"/>
  <c r="J497" i="3"/>
  <c r="BI491" i="3"/>
  <c r="BH491" i="3"/>
  <c r="BG491" i="3"/>
  <c r="BF491" i="3"/>
  <c r="BE491" i="3"/>
  <c r="T491" i="3"/>
  <c r="R491" i="3"/>
  <c r="P491" i="3"/>
  <c r="BK491" i="3"/>
  <c r="J491" i="3"/>
  <c r="BI485" i="3"/>
  <c r="BH485" i="3"/>
  <c r="BG485" i="3"/>
  <c r="BF485" i="3"/>
  <c r="BE485" i="3"/>
  <c r="T485" i="3"/>
  <c r="R485" i="3"/>
  <c r="R484" i="3" s="1"/>
  <c r="P485" i="3"/>
  <c r="BK485" i="3"/>
  <c r="BK484" i="3" s="1"/>
  <c r="J484" i="3" s="1"/>
  <c r="J64" i="3" s="1"/>
  <c r="J485" i="3"/>
  <c r="BI476" i="3"/>
  <c r="BH476" i="3"/>
  <c r="BG476" i="3"/>
  <c r="BF476" i="3"/>
  <c r="T476" i="3"/>
  <c r="R476" i="3"/>
  <c r="P476" i="3"/>
  <c r="BK476" i="3"/>
  <c r="J476" i="3"/>
  <c r="BE476" i="3" s="1"/>
  <c r="BI470" i="3"/>
  <c r="BH470" i="3"/>
  <c r="BG470" i="3"/>
  <c r="BF470" i="3"/>
  <c r="T470" i="3"/>
  <c r="R470" i="3"/>
  <c r="P470" i="3"/>
  <c r="BK470" i="3"/>
  <c r="J470" i="3"/>
  <c r="BE470" i="3" s="1"/>
  <c r="BI464" i="3"/>
  <c r="BH464" i="3"/>
  <c r="BG464" i="3"/>
  <c r="BF464" i="3"/>
  <c r="T464" i="3"/>
  <c r="R464" i="3"/>
  <c r="P464" i="3"/>
  <c r="BK464" i="3"/>
  <c r="J464" i="3"/>
  <c r="BE464" i="3" s="1"/>
  <c r="BI459" i="3"/>
  <c r="BH459" i="3"/>
  <c r="BG459" i="3"/>
  <c r="BF459" i="3"/>
  <c r="T459" i="3"/>
  <c r="R459" i="3"/>
  <c r="P459" i="3"/>
  <c r="BK459" i="3"/>
  <c r="J459" i="3"/>
  <c r="BE459" i="3" s="1"/>
  <c r="BI453" i="3"/>
  <c r="BH453" i="3"/>
  <c r="BG453" i="3"/>
  <c r="BF453" i="3"/>
  <c r="T453" i="3"/>
  <c r="R453" i="3"/>
  <c r="P453" i="3"/>
  <c r="BK453" i="3"/>
  <c r="BK452" i="3" s="1"/>
  <c r="J452" i="3" s="1"/>
  <c r="J63" i="3" s="1"/>
  <c r="J453" i="3"/>
  <c r="BE453" i="3" s="1"/>
  <c r="BI446" i="3"/>
  <c r="BH446" i="3"/>
  <c r="BG446" i="3"/>
  <c r="BF446" i="3"/>
  <c r="BE446" i="3"/>
  <c r="T446" i="3"/>
  <c r="R446" i="3"/>
  <c r="R445" i="3" s="1"/>
  <c r="P446" i="3"/>
  <c r="BK446" i="3"/>
  <c r="BK445" i="3" s="1"/>
  <c r="J445" i="3" s="1"/>
  <c r="J62" i="3" s="1"/>
  <c r="J446" i="3"/>
  <c r="BI435" i="3"/>
  <c r="BH435" i="3"/>
  <c r="BG435" i="3"/>
  <c r="BF435" i="3"/>
  <c r="T435" i="3"/>
  <c r="R435" i="3"/>
  <c r="P435" i="3"/>
  <c r="BK435" i="3"/>
  <c r="J435" i="3"/>
  <c r="BE435" i="3" s="1"/>
  <c r="BI429" i="3"/>
  <c r="BH429" i="3"/>
  <c r="BG429" i="3"/>
  <c r="BF429" i="3"/>
  <c r="T429" i="3"/>
  <c r="R429" i="3"/>
  <c r="P429" i="3"/>
  <c r="BK429" i="3"/>
  <c r="J429" i="3"/>
  <c r="BE429" i="3" s="1"/>
  <c r="BI423" i="3"/>
  <c r="BH423" i="3"/>
  <c r="BG423" i="3"/>
  <c r="BF423" i="3"/>
  <c r="T423" i="3"/>
  <c r="R423" i="3"/>
  <c r="P423" i="3"/>
  <c r="BK423" i="3"/>
  <c r="J423" i="3"/>
  <c r="BE423" i="3" s="1"/>
  <c r="BI417" i="3"/>
  <c r="BH417" i="3"/>
  <c r="BG417" i="3"/>
  <c r="BF417" i="3"/>
  <c r="T417" i="3"/>
  <c r="R417" i="3"/>
  <c r="P417" i="3"/>
  <c r="BK417" i="3"/>
  <c r="J417" i="3"/>
  <c r="BE417" i="3" s="1"/>
  <c r="BI410" i="3"/>
  <c r="BH410" i="3"/>
  <c r="BG410" i="3"/>
  <c r="BF410" i="3"/>
  <c r="T410" i="3"/>
  <c r="R410" i="3"/>
  <c r="P410" i="3"/>
  <c r="BK410" i="3"/>
  <c r="J410" i="3"/>
  <c r="BE410" i="3" s="1"/>
  <c r="BI404" i="3"/>
  <c r="BH404" i="3"/>
  <c r="BG404" i="3"/>
  <c r="BF404" i="3"/>
  <c r="T404" i="3"/>
  <c r="R404" i="3"/>
  <c r="P404" i="3"/>
  <c r="BK404" i="3"/>
  <c r="J404" i="3"/>
  <c r="BE404" i="3" s="1"/>
  <c r="BI398" i="3"/>
  <c r="BH398" i="3"/>
  <c r="BG398" i="3"/>
  <c r="BF398" i="3"/>
  <c r="T398" i="3"/>
  <c r="R398" i="3"/>
  <c r="P398" i="3"/>
  <c r="BK398" i="3"/>
  <c r="BK397" i="3" s="1"/>
  <c r="J397" i="3" s="1"/>
  <c r="J61" i="3" s="1"/>
  <c r="J398" i="3"/>
  <c r="BE398" i="3" s="1"/>
  <c r="BI390" i="3"/>
  <c r="BH390" i="3"/>
  <c r="BG390" i="3"/>
  <c r="BF390" i="3"/>
  <c r="BE390" i="3"/>
  <c r="T390" i="3"/>
  <c r="R390" i="3"/>
  <c r="P390" i="3"/>
  <c r="BK390" i="3"/>
  <c r="J390" i="3"/>
  <c r="BI385" i="3"/>
  <c r="BH385" i="3"/>
  <c r="BG385" i="3"/>
  <c r="BF385" i="3"/>
  <c r="BE385" i="3"/>
  <c r="T385" i="3"/>
  <c r="R385" i="3"/>
  <c r="P385" i="3"/>
  <c r="BK385" i="3"/>
  <c r="J385" i="3"/>
  <c r="BI377" i="3"/>
  <c r="BH377" i="3"/>
  <c r="BG377" i="3"/>
  <c r="BF377" i="3"/>
  <c r="BE377" i="3"/>
  <c r="T377" i="3"/>
  <c r="R377" i="3"/>
  <c r="P377" i="3"/>
  <c r="BK377" i="3"/>
  <c r="J377" i="3"/>
  <c r="BI370" i="3"/>
  <c r="BH370" i="3"/>
  <c r="BG370" i="3"/>
  <c r="BF370" i="3"/>
  <c r="BE370" i="3"/>
  <c r="T370" i="3"/>
  <c r="R370" i="3"/>
  <c r="P370" i="3"/>
  <c r="BK370" i="3"/>
  <c r="J370" i="3"/>
  <c r="BI364" i="3"/>
  <c r="BH364" i="3"/>
  <c r="BG364" i="3"/>
  <c r="BF364" i="3"/>
  <c r="BE364" i="3"/>
  <c r="T364" i="3"/>
  <c r="R364" i="3"/>
  <c r="P364" i="3"/>
  <c r="BK364" i="3"/>
  <c r="J364" i="3"/>
  <c r="BI358" i="3"/>
  <c r="BH358" i="3"/>
  <c r="BG358" i="3"/>
  <c r="BF358" i="3"/>
  <c r="BE358" i="3"/>
  <c r="T358" i="3"/>
  <c r="R358" i="3"/>
  <c r="P358" i="3"/>
  <c r="BK358" i="3"/>
  <c r="J358" i="3"/>
  <c r="BI353" i="3"/>
  <c r="BH353" i="3"/>
  <c r="BG353" i="3"/>
  <c r="BF353" i="3"/>
  <c r="BE353" i="3"/>
  <c r="T353" i="3"/>
  <c r="R353" i="3"/>
  <c r="P353" i="3"/>
  <c r="BK353" i="3"/>
  <c r="J353" i="3"/>
  <c r="BI347" i="3"/>
  <c r="BH347" i="3"/>
  <c r="BG347" i="3"/>
  <c r="BF347" i="3"/>
  <c r="BE347" i="3"/>
  <c r="T347" i="3"/>
  <c r="R347" i="3"/>
  <c r="R346" i="3" s="1"/>
  <c r="P347" i="3"/>
  <c r="BK347" i="3"/>
  <c r="BK346" i="3" s="1"/>
  <c r="J346" i="3" s="1"/>
  <c r="J60" i="3" s="1"/>
  <c r="J347" i="3"/>
  <c r="BI340" i="3"/>
  <c r="BH340" i="3"/>
  <c r="BG340" i="3"/>
  <c r="BF340" i="3"/>
  <c r="T340" i="3"/>
  <c r="R340" i="3"/>
  <c r="P340" i="3"/>
  <c r="BK340" i="3"/>
  <c r="J340" i="3"/>
  <c r="BE340" i="3" s="1"/>
  <c r="BI334" i="3"/>
  <c r="BH334" i="3"/>
  <c r="BG334" i="3"/>
  <c r="BF334" i="3"/>
  <c r="T334" i="3"/>
  <c r="R334" i="3"/>
  <c r="P334" i="3"/>
  <c r="BK334" i="3"/>
  <c r="J334" i="3"/>
  <c r="BE334" i="3" s="1"/>
  <c r="BI328" i="3"/>
  <c r="BH328" i="3"/>
  <c r="BG328" i="3"/>
  <c r="BF328" i="3"/>
  <c r="T328" i="3"/>
  <c r="R328" i="3"/>
  <c r="P328" i="3"/>
  <c r="BK328" i="3"/>
  <c r="J328" i="3"/>
  <c r="BE328" i="3" s="1"/>
  <c r="BI317" i="3"/>
  <c r="BH317" i="3"/>
  <c r="BG317" i="3"/>
  <c r="BF317" i="3"/>
  <c r="F31" i="3" s="1"/>
  <c r="BA53" i="1" s="1"/>
  <c r="T317" i="3"/>
  <c r="T316" i="3" s="1"/>
  <c r="R317" i="3"/>
  <c r="P317" i="3"/>
  <c r="P316" i="3" s="1"/>
  <c r="BK317" i="3"/>
  <c r="BK316" i="3" s="1"/>
  <c r="J316" i="3" s="1"/>
  <c r="J59" i="3" s="1"/>
  <c r="J317" i="3"/>
  <c r="BE317" i="3" s="1"/>
  <c r="BI310" i="3"/>
  <c r="BH310" i="3"/>
  <c r="BG310" i="3"/>
  <c r="BF310" i="3"/>
  <c r="BE310" i="3"/>
  <c r="T310" i="3"/>
  <c r="R310" i="3"/>
  <c r="P310" i="3"/>
  <c r="BK310" i="3"/>
  <c r="J310" i="3"/>
  <c r="BI305" i="3"/>
  <c r="BH305" i="3"/>
  <c r="BG305" i="3"/>
  <c r="BF305" i="3"/>
  <c r="BE305" i="3"/>
  <c r="T305" i="3"/>
  <c r="R305" i="3"/>
  <c r="P305" i="3"/>
  <c r="BK305" i="3"/>
  <c r="J305" i="3"/>
  <c r="BI299" i="3"/>
  <c r="BH299" i="3"/>
  <c r="BG299" i="3"/>
  <c r="BF299" i="3"/>
  <c r="BE299" i="3"/>
  <c r="T299" i="3"/>
  <c r="R299" i="3"/>
  <c r="P299" i="3"/>
  <c r="BK299" i="3"/>
  <c r="J299" i="3"/>
  <c r="BI293" i="3"/>
  <c r="BH293" i="3"/>
  <c r="BG293" i="3"/>
  <c r="BF293" i="3"/>
  <c r="BE293" i="3"/>
  <c r="T293" i="3"/>
  <c r="R293" i="3"/>
  <c r="P293" i="3"/>
  <c r="BK293" i="3"/>
  <c r="J293" i="3"/>
  <c r="BI287" i="3"/>
  <c r="BH287" i="3"/>
  <c r="BG287" i="3"/>
  <c r="BF287" i="3"/>
  <c r="BE287" i="3"/>
  <c r="T287" i="3"/>
  <c r="R287" i="3"/>
  <c r="P287" i="3"/>
  <c r="BK287" i="3"/>
  <c r="J287" i="3"/>
  <c r="BI279" i="3"/>
  <c r="BH279" i="3"/>
  <c r="BG279" i="3"/>
  <c r="BF279" i="3"/>
  <c r="BE279" i="3"/>
  <c r="T279" i="3"/>
  <c r="R279" i="3"/>
  <c r="P279" i="3"/>
  <c r="BK279" i="3"/>
  <c r="J279" i="3"/>
  <c r="BI274" i="3"/>
  <c r="BH274" i="3"/>
  <c r="BG274" i="3"/>
  <c r="BF274" i="3"/>
  <c r="BE274" i="3"/>
  <c r="T274" i="3"/>
  <c r="R274" i="3"/>
  <c r="P274" i="3"/>
  <c r="BK274" i="3"/>
  <c r="J274" i="3"/>
  <c r="BI265" i="3"/>
  <c r="BH265" i="3"/>
  <c r="BG265" i="3"/>
  <c r="BF265" i="3"/>
  <c r="BE265" i="3"/>
  <c r="T265" i="3"/>
  <c r="R265" i="3"/>
  <c r="P265" i="3"/>
  <c r="BK265" i="3"/>
  <c r="J265" i="3"/>
  <c r="BI259" i="3"/>
  <c r="BH259" i="3"/>
  <c r="BG259" i="3"/>
  <c r="BF259" i="3"/>
  <c r="BE259" i="3"/>
  <c r="T259" i="3"/>
  <c r="R259" i="3"/>
  <c r="P259" i="3"/>
  <c r="BK259" i="3"/>
  <c r="J259" i="3"/>
  <c r="BI251" i="3"/>
  <c r="BH251" i="3"/>
  <c r="BG251" i="3"/>
  <c r="BF251" i="3"/>
  <c r="BE251" i="3"/>
  <c r="T251" i="3"/>
  <c r="R251" i="3"/>
  <c r="P251" i="3"/>
  <c r="BK251" i="3"/>
  <c r="J251" i="3"/>
  <c r="BI245" i="3"/>
  <c r="BH245" i="3"/>
  <c r="BG245" i="3"/>
  <c r="BF245" i="3"/>
  <c r="BE245" i="3"/>
  <c r="T245" i="3"/>
  <c r="R245" i="3"/>
  <c r="P245" i="3"/>
  <c r="BK245" i="3"/>
  <c r="J245" i="3"/>
  <c r="BI236" i="3"/>
  <c r="BH236" i="3"/>
  <c r="BG236" i="3"/>
  <c r="BF236" i="3"/>
  <c r="BE236" i="3"/>
  <c r="T236" i="3"/>
  <c r="R236" i="3"/>
  <c r="P236" i="3"/>
  <c r="BK236" i="3"/>
  <c r="J236" i="3"/>
  <c r="BI228" i="3"/>
  <c r="BH228" i="3"/>
  <c r="BG228" i="3"/>
  <c r="BF228" i="3"/>
  <c r="BE228" i="3"/>
  <c r="T228" i="3"/>
  <c r="R228" i="3"/>
  <c r="P228" i="3"/>
  <c r="BK228" i="3"/>
  <c r="J228" i="3"/>
  <c r="BI218" i="3"/>
  <c r="BH218" i="3"/>
  <c r="BG218" i="3"/>
  <c r="BF218" i="3"/>
  <c r="BE218" i="3"/>
  <c r="T218" i="3"/>
  <c r="R218" i="3"/>
  <c r="P218" i="3"/>
  <c r="BK218" i="3"/>
  <c r="J218" i="3"/>
  <c r="BI212" i="3"/>
  <c r="BH212" i="3"/>
  <c r="BG212" i="3"/>
  <c r="BF212" i="3"/>
  <c r="BE212" i="3"/>
  <c r="T212" i="3"/>
  <c r="R212" i="3"/>
  <c r="P212" i="3"/>
  <c r="BK212" i="3"/>
  <c r="J212" i="3"/>
  <c r="BI206" i="3"/>
  <c r="BH206" i="3"/>
  <c r="BG206" i="3"/>
  <c r="BF206" i="3"/>
  <c r="BE206" i="3"/>
  <c r="T206" i="3"/>
  <c r="R206" i="3"/>
  <c r="P206" i="3"/>
  <c r="BK206" i="3"/>
  <c r="J206" i="3"/>
  <c r="BI200" i="3"/>
  <c r="BH200" i="3"/>
  <c r="BG200" i="3"/>
  <c r="BF200" i="3"/>
  <c r="BE200" i="3"/>
  <c r="T200" i="3"/>
  <c r="R200" i="3"/>
  <c r="P200" i="3"/>
  <c r="BK200" i="3"/>
  <c r="J200" i="3"/>
  <c r="BI193" i="3"/>
  <c r="BH193" i="3"/>
  <c r="BG193" i="3"/>
  <c r="BF193" i="3"/>
  <c r="BE193" i="3"/>
  <c r="T193" i="3"/>
  <c r="R193" i="3"/>
  <c r="P193" i="3"/>
  <c r="BK193" i="3"/>
  <c r="J193" i="3"/>
  <c r="BI187" i="3"/>
  <c r="BH187" i="3"/>
  <c r="BG187" i="3"/>
  <c r="BF187" i="3"/>
  <c r="BE187" i="3"/>
  <c r="T187" i="3"/>
  <c r="R187" i="3"/>
  <c r="P187" i="3"/>
  <c r="BK187" i="3"/>
  <c r="J187" i="3"/>
  <c r="BI182" i="3"/>
  <c r="BH182" i="3"/>
  <c r="BG182" i="3"/>
  <c r="BF182" i="3"/>
  <c r="BE182" i="3"/>
  <c r="T182" i="3"/>
  <c r="R182" i="3"/>
  <c r="P182" i="3"/>
  <c r="BK182" i="3"/>
  <c r="J182" i="3"/>
  <c r="BI177" i="3"/>
  <c r="BH177" i="3"/>
  <c r="BG177" i="3"/>
  <c r="BF177" i="3"/>
  <c r="BE177" i="3"/>
  <c r="T177" i="3"/>
  <c r="R177" i="3"/>
  <c r="P177" i="3"/>
  <c r="BK177" i="3"/>
  <c r="J177" i="3"/>
  <c r="BI172" i="3"/>
  <c r="BH172" i="3"/>
  <c r="BG172" i="3"/>
  <c r="BF172" i="3"/>
  <c r="BE172" i="3"/>
  <c r="T172" i="3"/>
  <c r="R172" i="3"/>
  <c r="P172" i="3"/>
  <c r="BK172" i="3"/>
  <c r="J172" i="3"/>
  <c r="BI167" i="3"/>
  <c r="BH167" i="3"/>
  <c r="BG167" i="3"/>
  <c r="BF167" i="3"/>
  <c r="BE167" i="3"/>
  <c r="T167" i="3"/>
  <c r="R167" i="3"/>
  <c r="P167" i="3"/>
  <c r="BK167" i="3"/>
  <c r="J167" i="3"/>
  <c r="BI161" i="3"/>
  <c r="BH161" i="3"/>
  <c r="BG161" i="3"/>
  <c r="BF161" i="3"/>
  <c r="BE161" i="3"/>
  <c r="T161" i="3"/>
  <c r="R161" i="3"/>
  <c r="P161" i="3"/>
  <c r="BK161" i="3"/>
  <c r="J161" i="3"/>
  <c r="BI155" i="3"/>
  <c r="BH155" i="3"/>
  <c r="BG155" i="3"/>
  <c r="BF155" i="3"/>
  <c r="BE155" i="3"/>
  <c r="T155" i="3"/>
  <c r="R155" i="3"/>
  <c r="P155" i="3"/>
  <c r="BK155" i="3"/>
  <c r="J155" i="3"/>
  <c r="BI149" i="3"/>
  <c r="BH149" i="3"/>
  <c r="BG149" i="3"/>
  <c r="BF149" i="3"/>
  <c r="BE149" i="3"/>
  <c r="T149" i="3"/>
  <c r="R149" i="3"/>
  <c r="P149" i="3"/>
  <c r="BK149" i="3"/>
  <c r="J149" i="3"/>
  <c r="BI143" i="3"/>
  <c r="BH143" i="3"/>
  <c r="BG143" i="3"/>
  <c r="BF143" i="3"/>
  <c r="BE143" i="3"/>
  <c r="T143" i="3"/>
  <c r="R143" i="3"/>
  <c r="P143" i="3"/>
  <c r="BK143" i="3"/>
  <c r="J143" i="3"/>
  <c r="BI137" i="3"/>
  <c r="BH137" i="3"/>
  <c r="BG137" i="3"/>
  <c r="BF137" i="3"/>
  <c r="BE137" i="3"/>
  <c r="T137" i="3"/>
  <c r="R137" i="3"/>
  <c r="P137" i="3"/>
  <c r="BK137" i="3"/>
  <c r="J137" i="3"/>
  <c r="BI129" i="3"/>
  <c r="BH129" i="3"/>
  <c r="BG129" i="3"/>
  <c r="BF129" i="3"/>
  <c r="BE129" i="3"/>
  <c r="T129" i="3"/>
  <c r="R129" i="3"/>
  <c r="P129" i="3"/>
  <c r="BK129" i="3"/>
  <c r="J129" i="3"/>
  <c r="BI120" i="3"/>
  <c r="BH120" i="3"/>
  <c r="BG120" i="3"/>
  <c r="BF120" i="3"/>
  <c r="BE120" i="3"/>
  <c r="T120" i="3"/>
  <c r="R120" i="3"/>
  <c r="P120" i="3"/>
  <c r="BK120" i="3"/>
  <c r="J120" i="3"/>
  <c r="BI114" i="3"/>
  <c r="BH114" i="3"/>
  <c r="BG114" i="3"/>
  <c r="BF114" i="3"/>
  <c r="BE114" i="3"/>
  <c r="T114" i="3"/>
  <c r="R114" i="3"/>
  <c r="P114" i="3"/>
  <c r="BK114" i="3"/>
  <c r="J114" i="3"/>
  <c r="BI108" i="3"/>
  <c r="BH108" i="3"/>
  <c r="BG108" i="3"/>
  <c r="BF108" i="3"/>
  <c r="BE108" i="3"/>
  <c r="T108" i="3"/>
  <c r="R108" i="3"/>
  <c r="P108" i="3"/>
  <c r="BK108" i="3"/>
  <c r="J108" i="3"/>
  <c r="BI102" i="3"/>
  <c r="BH102" i="3"/>
  <c r="BG102" i="3"/>
  <c r="BF102" i="3"/>
  <c r="BE102" i="3"/>
  <c r="T102" i="3"/>
  <c r="R102" i="3"/>
  <c r="P102" i="3"/>
  <c r="BK102" i="3"/>
  <c r="J102" i="3"/>
  <c r="BI96" i="3"/>
  <c r="BH96" i="3"/>
  <c r="BG96" i="3"/>
  <c r="BF96" i="3"/>
  <c r="BE96" i="3"/>
  <c r="T96" i="3"/>
  <c r="R96" i="3"/>
  <c r="P96" i="3"/>
  <c r="BK96" i="3"/>
  <c r="J96" i="3"/>
  <c r="BI90" i="3"/>
  <c r="F34" i="3" s="1"/>
  <c r="BD53" i="1" s="1"/>
  <c r="BH90" i="3"/>
  <c r="F33" i="3" s="1"/>
  <c r="BC53" i="1" s="1"/>
  <c r="BG90" i="3"/>
  <c r="F32" i="3" s="1"/>
  <c r="BB53" i="1" s="1"/>
  <c r="BF90" i="3"/>
  <c r="J31" i="3" s="1"/>
  <c r="AW53" i="1" s="1"/>
  <c r="AT53" i="1" s="1"/>
  <c r="BE90" i="3"/>
  <c r="J30" i="3" s="1"/>
  <c r="AV53" i="1" s="1"/>
  <c r="T90" i="3"/>
  <c r="R90" i="3"/>
  <c r="R89" i="3" s="1"/>
  <c r="R88" i="3" s="1"/>
  <c r="R87" i="3" s="1"/>
  <c r="P90" i="3"/>
  <c r="BK90" i="3"/>
  <c r="BK89" i="3" s="1"/>
  <c r="J90" i="3"/>
  <c r="J83" i="3"/>
  <c r="F81" i="3"/>
  <c r="E79" i="3"/>
  <c r="E77" i="3"/>
  <c r="J51" i="3"/>
  <c r="F49" i="3"/>
  <c r="E47" i="3"/>
  <c r="E45" i="3"/>
  <c r="J18" i="3"/>
  <c r="E18" i="3"/>
  <c r="F52" i="3" s="1"/>
  <c r="J17" i="3"/>
  <c r="J15" i="3"/>
  <c r="E15" i="3"/>
  <c r="F83" i="3" s="1"/>
  <c r="J14" i="3"/>
  <c r="J12" i="3"/>
  <c r="J81" i="3" s="1"/>
  <c r="E7" i="3"/>
  <c r="T525" i="2"/>
  <c r="T524" i="2" s="1"/>
  <c r="P525" i="2"/>
  <c r="P524" i="2" s="1"/>
  <c r="T521" i="2"/>
  <c r="P521" i="2"/>
  <c r="R484" i="2"/>
  <c r="T452" i="2"/>
  <c r="P452" i="2"/>
  <c r="R445" i="2"/>
  <c r="AY52" i="1"/>
  <c r="AX52" i="1"/>
  <c r="BI549" i="2"/>
  <c r="BH549" i="2"/>
  <c r="BG549" i="2"/>
  <c r="BF549" i="2"/>
  <c r="BE549" i="2"/>
  <c r="T549" i="2"/>
  <c r="R549" i="2"/>
  <c r="P549" i="2"/>
  <c r="BK549" i="2"/>
  <c r="J549" i="2"/>
  <c r="BI544" i="2"/>
  <c r="BH544" i="2"/>
  <c r="BG544" i="2"/>
  <c r="BF544" i="2"/>
  <c r="BE544" i="2"/>
  <c r="T544" i="2"/>
  <c r="R544" i="2"/>
  <c r="P544" i="2"/>
  <c r="BK544" i="2"/>
  <c r="J544" i="2"/>
  <c r="BI535" i="2"/>
  <c r="BH535" i="2"/>
  <c r="BG535" i="2"/>
  <c r="BF535" i="2"/>
  <c r="BE535" i="2"/>
  <c r="T535" i="2"/>
  <c r="R535" i="2"/>
  <c r="P535" i="2"/>
  <c r="BK535" i="2"/>
  <c r="J535" i="2"/>
  <c r="BI526" i="2"/>
  <c r="BH526" i="2"/>
  <c r="BG526" i="2"/>
  <c r="BF526" i="2"/>
  <c r="BE526" i="2"/>
  <c r="T526" i="2"/>
  <c r="R526" i="2"/>
  <c r="R525" i="2" s="1"/>
  <c r="R524" i="2" s="1"/>
  <c r="P526" i="2"/>
  <c r="BK526" i="2"/>
  <c r="BK525" i="2" s="1"/>
  <c r="J526" i="2"/>
  <c r="BI522" i="2"/>
  <c r="BH522" i="2"/>
  <c r="BG522" i="2"/>
  <c r="BF522" i="2"/>
  <c r="BE522" i="2"/>
  <c r="T522" i="2"/>
  <c r="R522" i="2"/>
  <c r="R521" i="2" s="1"/>
  <c r="P522" i="2"/>
  <c r="BK522" i="2"/>
  <c r="BK521" i="2" s="1"/>
  <c r="J521" i="2" s="1"/>
  <c r="J65" i="2" s="1"/>
  <c r="J522" i="2"/>
  <c r="BI515" i="2"/>
  <c r="BH515" i="2"/>
  <c r="BG515" i="2"/>
  <c r="BF515" i="2"/>
  <c r="T515" i="2"/>
  <c r="R515" i="2"/>
  <c r="P515" i="2"/>
  <c r="BK515" i="2"/>
  <c r="J515" i="2"/>
  <c r="BE515" i="2" s="1"/>
  <c r="BI509" i="2"/>
  <c r="BH509" i="2"/>
  <c r="BG509" i="2"/>
  <c r="BF509" i="2"/>
  <c r="T509" i="2"/>
  <c r="R509" i="2"/>
  <c r="P509" i="2"/>
  <c r="BK509" i="2"/>
  <c r="J509" i="2"/>
  <c r="BE509" i="2" s="1"/>
  <c r="BI503" i="2"/>
  <c r="BH503" i="2"/>
  <c r="BG503" i="2"/>
  <c r="BF503" i="2"/>
  <c r="T503" i="2"/>
  <c r="R503" i="2"/>
  <c r="P503" i="2"/>
  <c r="BK503" i="2"/>
  <c r="J503" i="2"/>
  <c r="BE503" i="2" s="1"/>
  <c r="BI497" i="2"/>
  <c r="BH497" i="2"/>
  <c r="BG497" i="2"/>
  <c r="BF497" i="2"/>
  <c r="T497" i="2"/>
  <c r="R497" i="2"/>
  <c r="P497" i="2"/>
  <c r="BK497" i="2"/>
  <c r="J497" i="2"/>
  <c r="BE497" i="2" s="1"/>
  <c r="BI491" i="2"/>
  <c r="BH491" i="2"/>
  <c r="BG491" i="2"/>
  <c r="BF491" i="2"/>
  <c r="T491" i="2"/>
  <c r="R491" i="2"/>
  <c r="P491" i="2"/>
  <c r="BK491" i="2"/>
  <c r="J491" i="2"/>
  <c r="BE491" i="2" s="1"/>
  <c r="BI485" i="2"/>
  <c r="BH485" i="2"/>
  <c r="BG485" i="2"/>
  <c r="BF485" i="2"/>
  <c r="T485" i="2"/>
  <c r="T484" i="2" s="1"/>
  <c r="R485" i="2"/>
  <c r="P485" i="2"/>
  <c r="P484" i="2" s="1"/>
  <c r="BK485" i="2"/>
  <c r="BK484" i="2" s="1"/>
  <c r="J484" i="2" s="1"/>
  <c r="J64" i="2" s="1"/>
  <c r="J485" i="2"/>
  <c r="BE485" i="2" s="1"/>
  <c r="BI476" i="2"/>
  <c r="BH476" i="2"/>
  <c r="BG476" i="2"/>
  <c r="BF476" i="2"/>
  <c r="BE476" i="2"/>
  <c r="T476" i="2"/>
  <c r="R476" i="2"/>
  <c r="P476" i="2"/>
  <c r="BK476" i="2"/>
  <c r="J476" i="2"/>
  <c r="BI470" i="2"/>
  <c r="BH470" i="2"/>
  <c r="BG470" i="2"/>
  <c r="BF470" i="2"/>
  <c r="BE470" i="2"/>
  <c r="T470" i="2"/>
  <c r="R470" i="2"/>
  <c r="P470" i="2"/>
  <c r="BK470" i="2"/>
  <c r="J470" i="2"/>
  <c r="BI464" i="2"/>
  <c r="BH464" i="2"/>
  <c r="BG464" i="2"/>
  <c r="BF464" i="2"/>
  <c r="BE464" i="2"/>
  <c r="T464" i="2"/>
  <c r="R464" i="2"/>
  <c r="P464" i="2"/>
  <c r="BK464" i="2"/>
  <c r="J464" i="2"/>
  <c r="BI459" i="2"/>
  <c r="BH459" i="2"/>
  <c r="BG459" i="2"/>
  <c r="BF459" i="2"/>
  <c r="BE459" i="2"/>
  <c r="T459" i="2"/>
  <c r="R459" i="2"/>
  <c r="P459" i="2"/>
  <c r="BK459" i="2"/>
  <c r="J459" i="2"/>
  <c r="BI453" i="2"/>
  <c r="BH453" i="2"/>
  <c r="BG453" i="2"/>
  <c r="BF453" i="2"/>
  <c r="BE453" i="2"/>
  <c r="T453" i="2"/>
  <c r="R453" i="2"/>
  <c r="R452" i="2" s="1"/>
  <c r="P453" i="2"/>
  <c r="BK453" i="2"/>
  <c r="BK452" i="2" s="1"/>
  <c r="J452" i="2" s="1"/>
  <c r="J63" i="2" s="1"/>
  <c r="J453" i="2"/>
  <c r="BI446" i="2"/>
  <c r="BH446" i="2"/>
  <c r="BG446" i="2"/>
  <c r="BF446" i="2"/>
  <c r="T446" i="2"/>
  <c r="T445" i="2" s="1"/>
  <c r="R446" i="2"/>
  <c r="P446" i="2"/>
  <c r="P445" i="2" s="1"/>
  <c r="BK446" i="2"/>
  <c r="BK445" i="2" s="1"/>
  <c r="J445" i="2" s="1"/>
  <c r="J62" i="2" s="1"/>
  <c r="J446" i="2"/>
  <c r="BE446" i="2" s="1"/>
  <c r="BI435" i="2"/>
  <c r="BH435" i="2"/>
  <c r="BG435" i="2"/>
  <c r="BF435" i="2"/>
  <c r="BE435" i="2"/>
  <c r="T435" i="2"/>
  <c r="R435" i="2"/>
  <c r="P435" i="2"/>
  <c r="BK435" i="2"/>
  <c r="J435" i="2"/>
  <c r="BI429" i="2"/>
  <c r="BH429" i="2"/>
  <c r="BG429" i="2"/>
  <c r="BF429" i="2"/>
  <c r="BE429" i="2"/>
  <c r="T429" i="2"/>
  <c r="R429" i="2"/>
  <c r="P429" i="2"/>
  <c r="BK429" i="2"/>
  <c r="J429" i="2"/>
  <c r="BI423" i="2"/>
  <c r="BH423" i="2"/>
  <c r="BG423" i="2"/>
  <c r="BF423" i="2"/>
  <c r="BE423" i="2"/>
  <c r="T423" i="2"/>
  <c r="R423" i="2"/>
  <c r="P423" i="2"/>
  <c r="BK423" i="2"/>
  <c r="J423" i="2"/>
  <c r="BI416" i="2"/>
  <c r="BH416" i="2"/>
  <c r="BG416" i="2"/>
  <c r="BF416" i="2"/>
  <c r="BE416" i="2"/>
  <c r="T416" i="2"/>
  <c r="R416" i="2"/>
  <c r="P416" i="2"/>
  <c r="BK416" i="2"/>
  <c r="J416" i="2"/>
  <c r="BI410" i="2"/>
  <c r="BH410" i="2"/>
  <c r="BG410" i="2"/>
  <c r="BF410" i="2"/>
  <c r="BE410" i="2"/>
  <c r="T410" i="2"/>
  <c r="R410" i="2"/>
  <c r="P410" i="2"/>
  <c r="BK410" i="2"/>
  <c r="J410" i="2"/>
  <c r="BI404" i="2"/>
  <c r="BH404" i="2"/>
  <c r="BG404" i="2"/>
  <c r="BF404" i="2"/>
  <c r="BE404" i="2"/>
  <c r="T404" i="2"/>
  <c r="R404" i="2"/>
  <c r="P404" i="2"/>
  <c r="BK404" i="2"/>
  <c r="J404" i="2"/>
  <c r="BI398" i="2"/>
  <c r="BH398" i="2"/>
  <c r="BG398" i="2"/>
  <c r="BF398" i="2"/>
  <c r="BE398" i="2"/>
  <c r="T398" i="2"/>
  <c r="T397" i="2" s="1"/>
  <c r="R398" i="2"/>
  <c r="R397" i="2" s="1"/>
  <c r="P398" i="2"/>
  <c r="P397" i="2" s="1"/>
  <c r="BK398" i="2"/>
  <c r="BK397" i="2" s="1"/>
  <c r="J397" i="2" s="1"/>
  <c r="J61" i="2" s="1"/>
  <c r="J398" i="2"/>
  <c r="BI390" i="2"/>
  <c r="BH390" i="2"/>
  <c r="BG390" i="2"/>
  <c r="BF390" i="2"/>
  <c r="T390" i="2"/>
  <c r="R390" i="2"/>
  <c r="P390" i="2"/>
  <c r="BK390" i="2"/>
  <c r="J390" i="2"/>
  <c r="BE390" i="2" s="1"/>
  <c r="BI385" i="2"/>
  <c r="BH385" i="2"/>
  <c r="BG385" i="2"/>
  <c r="BF385" i="2"/>
  <c r="T385" i="2"/>
  <c r="R385" i="2"/>
  <c r="P385" i="2"/>
  <c r="BK385" i="2"/>
  <c r="J385" i="2"/>
  <c r="BE385" i="2" s="1"/>
  <c r="BI377" i="2"/>
  <c r="BH377" i="2"/>
  <c r="BG377" i="2"/>
  <c r="BF377" i="2"/>
  <c r="T377" i="2"/>
  <c r="R377" i="2"/>
  <c r="P377" i="2"/>
  <c r="BK377" i="2"/>
  <c r="J377" i="2"/>
  <c r="BE377" i="2" s="1"/>
  <c r="BI370" i="2"/>
  <c r="BH370" i="2"/>
  <c r="BG370" i="2"/>
  <c r="BF370" i="2"/>
  <c r="T370" i="2"/>
  <c r="R370" i="2"/>
  <c r="P370" i="2"/>
  <c r="BK370" i="2"/>
  <c r="J370" i="2"/>
  <c r="BE370" i="2" s="1"/>
  <c r="BI364" i="2"/>
  <c r="BH364" i="2"/>
  <c r="BG364" i="2"/>
  <c r="BF364" i="2"/>
  <c r="T364" i="2"/>
  <c r="R364" i="2"/>
  <c r="P364" i="2"/>
  <c r="BK364" i="2"/>
  <c r="J364" i="2"/>
  <c r="BE364" i="2" s="1"/>
  <c r="BI358" i="2"/>
  <c r="BH358" i="2"/>
  <c r="BG358" i="2"/>
  <c r="BF358" i="2"/>
  <c r="T358" i="2"/>
  <c r="R358" i="2"/>
  <c r="P358" i="2"/>
  <c r="BK358" i="2"/>
  <c r="J358" i="2"/>
  <c r="BE358" i="2" s="1"/>
  <c r="BI353" i="2"/>
  <c r="BH353" i="2"/>
  <c r="BG353" i="2"/>
  <c r="BF353" i="2"/>
  <c r="T353" i="2"/>
  <c r="R353" i="2"/>
  <c r="P353" i="2"/>
  <c r="BK353" i="2"/>
  <c r="J353" i="2"/>
  <c r="BE353" i="2" s="1"/>
  <c r="BI347" i="2"/>
  <c r="BH347" i="2"/>
  <c r="BG347" i="2"/>
  <c r="BF347" i="2"/>
  <c r="T347" i="2"/>
  <c r="T346" i="2" s="1"/>
  <c r="R347" i="2"/>
  <c r="R346" i="2" s="1"/>
  <c r="P347" i="2"/>
  <c r="P346" i="2" s="1"/>
  <c r="BK347" i="2"/>
  <c r="BK346" i="2" s="1"/>
  <c r="J346" i="2" s="1"/>
  <c r="J60" i="2" s="1"/>
  <c r="J347" i="2"/>
  <c r="BE347" i="2" s="1"/>
  <c r="BI340" i="2"/>
  <c r="BH340" i="2"/>
  <c r="BG340" i="2"/>
  <c r="BF340" i="2"/>
  <c r="BE340" i="2"/>
  <c r="T340" i="2"/>
  <c r="R340" i="2"/>
  <c r="P340" i="2"/>
  <c r="BK340" i="2"/>
  <c r="J340" i="2"/>
  <c r="BI334" i="2"/>
  <c r="BH334" i="2"/>
  <c r="BG334" i="2"/>
  <c r="BF334" i="2"/>
  <c r="BE334" i="2"/>
  <c r="T334" i="2"/>
  <c r="R334" i="2"/>
  <c r="P334" i="2"/>
  <c r="BK334" i="2"/>
  <c r="J334" i="2"/>
  <c r="BI328" i="2"/>
  <c r="BH328" i="2"/>
  <c r="BG328" i="2"/>
  <c r="BF328" i="2"/>
  <c r="BE328" i="2"/>
  <c r="T328" i="2"/>
  <c r="R328" i="2"/>
  <c r="P328" i="2"/>
  <c r="BK328" i="2"/>
  <c r="J328" i="2"/>
  <c r="BI317" i="2"/>
  <c r="BH317" i="2"/>
  <c r="BG317" i="2"/>
  <c r="BF317" i="2"/>
  <c r="BE317" i="2"/>
  <c r="T317" i="2"/>
  <c r="T316" i="2" s="1"/>
  <c r="R317" i="2"/>
  <c r="R316" i="2" s="1"/>
  <c r="P317" i="2"/>
  <c r="P316" i="2" s="1"/>
  <c r="BK317" i="2"/>
  <c r="BK316" i="2" s="1"/>
  <c r="J316" i="2" s="1"/>
  <c r="J59" i="2" s="1"/>
  <c r="J317" i="2"/>
  <c r="BI310" i="2"/>
  <c r="BH310" i="2"/>
  <c r="BG310" i="2"/>
  <c r="BF310" i="2"/>
  <c r="T310" i="2"/>
  <c r="R310" i="2"/>
  <c r="P310" i="2"/>
  <c r="BK310" i="2"/>
  <c r="J310" i="2"/>
  <c r="BE310" i="2" s="1"/>
  <c r="BI305" i="2"/>
  <c r="BH305" i="2"/>
  <c r="BG305" i="2"/>
  <c r="BF305" i="2"/>
  <c r="T305" i="2"/>
  <c r="R305" i="2"/>
  <c r="P305" i="2"/>
  <c r="BK305" i="2"/>
  <c r="J305" i="2"/>
  <c r="BE305" i="2" s="1"/>
  <c r="BI299" i="2"/>
  <c r="BH299" i="2"/>
  <c r="BG299" i="2"/>
  <c r="BF299" i="2"/>
  <c r="T299" i="2"/>
  <c r="R299" i="2"/>
  <c r="P299" i="2"/>
  <c r="BK299" i="2"/>
  <c r="J299" i="2"/>
  <c r="BE299" i="2" s="1"/>
  <c r="BI293" i="2"/>
  <c r="BH293" i="2"/>
  <c r="BG293" i="2"/>
  <c r="BF293" i="2"/>
  <c r="T293" i="2"/>
  <c r="R293" i="2"/>
  <c r="P293" i="2"/>
  <c r="BK293" i="2"/>
  <c r="J293" i="2"/>
  <c r="BE293" i="2" s="1"/>
  <c r="BI287" i="2"/>
  <c r="BH287" i="2"/>
  <c r="BG287" i="2"/>
  <c r="BF287" i="2"/>
  <c r="T287" i="2"/>
  <c r="R287" i="2"/>
  <c r="P287" i="2"/>
  <c r="BK287" i="2"/>
  <c r="J287" i="2"/>
  <c r="BE287" i="2" s="1"/>
  <c r="BI279" i="2"/>
  <c r="BH279" i="2"/>
  <c r="BG279" i="2"/>
  <c r="BF279" i="2"/>
  <c r="T279" i="2"/>
  <c r="R279" i="2"/>
  <c r="P279" i="2"/>
  <c r="BK279" i="2"/>
  <c r="J279" i="2"/>
  <c r="BE279" i="2" s="1"/>
  <c r="BI274" i="2"/>
  <c r="BH274" i="2"/>
  <c r="BG274" i="2"/>
  <c r="BF274" i="2"/>
  <c r="T274" i="2"/>
  <c r="R274" i="2"/>
  <c r="P274" i="2"/>
  <c r="BK274" i="2"/>
  <c r="J274" i="2"/>
  <c r="BE274" i="2" s="1"/>
  <c r="BI265" i="2"/>
  <c r="BH265" i="2"/>
  <c r="BG265" i="2"/>
  <c r="BF265" i="2"/>
  <c r="T265" i="2"/>
  <c r="R265" i="2"/>
  <c r="P265" i="2"/>
  <c r="BK265" i="2"/>
  <c r="J265" i="2"/>
  <c r="BE265" i="2" s="1"/>
  <c r="BI259" i="2"/>
  <c r="BH259" i="2"/>
  <c r="BG259" i="2"/>
  <c r="BF259" i="2"/>
  <c r="T259" i="2"/>
  <c r="R259" i="2"/>
  <c r="P259" i="2"/>
  <c r="BK259" i="2"/>
  <c r="J259" i="2"/>
  <c r="BE259" i="2" s="1"/>
  <c r="BI251" i="2"/>
  <c r="BH251" i="2"/>
  <c r="BG251" i="2"/>
  <c r="BF251" i="2"/>
  <c r="T251" i="2"/>
  <c r="R251" i="2"/>
  <c r="P251" i="2"/>
  <c r="BK251" i="2"/>
  <c r="J251" i="2"/>
  <c r="BE251" i="2" s="1"/>
  <c r="BI245" i="2"/>
  <c r="BH245" i="2"/>
  <c r="BG245" i="2"/>
  <c r="BF245" i="2"/>
  <c r="T245" i="2"/>
  <c r="R245" i="2"/>
  <c r="P245" i="2"/>
  <c r="BK245" i="2"/>
  <c r="J245" i="2"/>
  <c r="BE245" i="2" s="1"/>
  <c r="BI236" i="2"/>
  <c r="BH236" i="2"/>
  <c r="BG236" i="2"/>
  <c r="BF236" i="2"/>
  <c r="T236" i="2"/>
  <c r="R236" i="2"/>
  <c r="P236" i="2"/>
  <c r="BK236" i="2"/>
  <c r="J236" i="2"/>
  <c r="BE236" i="2" s="1"/>
  <c r="BI228" i="2"/>
  <c r="BH228" i="2"/>
  <c r="BG228" i="2"/>
  <c r="BF228" i="2"/>
  <c r="T228" i="2"/>
  <c r="R228" i="2"/>
  <c r="P228" i="2"/>
  <c r="BK228" i="2"/>
  <c r="J228" i="2"/>
  <c r="BE228" i="2" s="1"/>
  <c r="BI218" i="2"/>
  <c r="BH218" i="2"/>
  <c r="BG218" i="2"/>
  <c r="BF218" i="2"/>
  <c r="T218" i="2"/>
  <c r="R218" i="2"/>
  <c r="P218" i="2"/>
  <c r="BK218" i="2"/>
  <c r="J218" i="2"/>
  <c r="BE218" i="2" s="1"/>
  <c r="BI212" i="2"/>
  <c r="BH212" i="2"/>
  <c r="BG212" i="2"/>
  <c r="BF212" i="2"/>
  <c r="T212" i="2"/>
  <c r="R212" i="2"/>
  <c r="P212" i="2"/>
  <c r="BK212" i="2"/>
  <c r="J212" i="2"/>
  <c r="BE212" i="2" s="1"/>
  <c r="BI206" i="2"/>
  <c r="BH206" i="2"/>
  <c r="BG206" i="2"/>
  <c r="BF206" i="2"/>
  <c r="T206" i="2"/>
  <c r="R206" i="2"/>
  <c r="P206" i="2"/>
  <c r="BK206" i="2"/>
  <c r="J206" i="2"/>
  <c r="BE206" i="2" s="1"/>
  <c r="BI200" i="2"/>
  <c r="BH200" i="2"/>
  <c r="BG200" i="2"/>
  <c r="BF200" i="2"/>
  <c r="T200" i="2"/>
  <c r="R200" i="2"/>
  <c r="P200" i="2"/>
  <c r="BK200" i="2"/>
  <c r="J200" i="2"/>
  <c r="BE200" i="2" s="1"/>
  <c r="BI193" i="2"/>
  <c r="BH193" i="2"/>
  <c r="BG193" i="2"/>
  <c r="BF193" i="2"/>
  <c r="T193" i="2"/>
  <c r="R193" i="2"/>
  <c r="P193" i="2"/>
  <c r="BK193" i="2"/>
  <c r="J193" i="2"/>
  <c r="BE193" i="2" s="1"/>
  <c r="BI187" i="2"/>
  <c r="BH187" i="2"/>
  <c r="BG187" i="2"/>
  <c r="BF187" i="2"/>
  <c r="T187" i="2"/>
  <c r="R187" i="2"/>
  <c r="P187" i="2"/>
  <c r="BK187" i="2"/>
  <c r="J187" i="2"/>
  <c r="BE187" i="2" s="1"/>
  <c r="BI182" i="2"/>
  <c r="BH182" i="2"/>
  <c r="BG182" i="2"/>
  <c r="BF182" i="2"/>
  <c r="T182" i="2"/>
  <c r="R182" i="2"/>
  <c r="P182" i="2"/>
  <c r="BK182" i="2"/>
  <c r="J182" i="2"/>
  <c r="BE182" i="2" s="1"/>
  <c r="BI177" i="2"/>
  <c r="BH177" i="2"/>
  <c r="BG177" i="2"/>
  <c r="BF177" i="2"/>
  <c r="T177" i="2"/>
  <c r="R177" i="2"/>
  <c r="P177" i="2"/>
  <c r="BK177" i="2"/>
  <c r="J177" i="2"/>
  <c r="BE177" i="2" s="1"/>
  <c r="BI172" i="2"/>
  <c r="BH172" i="2"/>
  <c r="BG172" i="2"/>
  <c r="BF172" i="2"/>
  <c r="T172" i="2"/>
  <c r="R172" i="2"/>
  <c r="P172" i="2"/>
  <c r="BK172" i="2"/>
  <c r="J172" i="2"/>
  <c r="BE172" i="2" s="1"/>
  <c r="BI167" i="2"/>
  <c r="BH167" i="2"/>
  <c r="BG167" i="2"/>
  <c r="BF167" i="2"/>
  <c r="T167" i="2"/>
  <c r="R167" i="2"/>
  <c r="P167" i="2"/>
  <c r="BK167" i="2"/>
  <c r="J167" i="2"/>
  <c r="BE167" i="2" s="1"/>
  <c r="BI161" i="2"/>
  <c r="BH161" i="2"/>
  <c r="BG161" i="2"/>
  <c r="BF161" i="2"/>
  <c r="T161" i="2"/>
  <c r="R161" i="2"/>
  <c r="P161" i="2"/>
  <c r="BK161" i="2"/>
  <c r="J161" i="2"/>
  <c r="BE161" i="2" s="1"/>
  <c r="BI155" i="2"/>
  <c r="BH155" i="2"/>
  <c r="BG155" i="2"/>
  <c r="BF155" i="2"/>
  <c r="T155" i="2"/>
  <c r="R155" i="2"/>
  <c r="P155" i="2"/>
  <c r="BK155" i="2"/>
  <c r="J155" i="2"/>
  <c r="BE155" i="2" s="1"/>
  <c r="BI149" i="2"/>
  <c r="BH149" i="2"/>
  <c r="BG149" i="2"/>
  <c r="BF149" i="2"/>
  <c r="T149" i="2"/>
  <c r="R149" i="2"/>
  <c r="P149" i="2"/>
  <c r="BK149" i="2"/>
  <c r="J149" i="2"/>
  <c r="BE149" i="2" s="1"/>
  <c r="BI143" i="2"/>
  <c r="BH143" i="2"/>
  <c r="BG143" i="2"/>
  <c r="BF143" i="2"/>
  <c r="T143" i="2"/>
  <c r="R143" i="2"/>
  <c r="P143" i="2"/>
  <c r="BK143" i="2"/>
  <c r="J143" i="2"/>
  <c r="BE143" i="2" s="1"/>
  <c r="BI137" i="2"/>
  <c r="BH137" i="2"/>
  <c r="BG137" i="2"/>
  <c r="BF137" i="2"/>
  <c r="T137" i="2"/>
  <c r="R137" i="2"/>
  <c r="P137" i="2"/>
  <c r="BK137" i="2"/>
  <c r="J137" i="2"/>
  <c r="BE137" i="2" s="1"/>
  <c r="BI129" i="2"/>
  <c r="BH129" i="2"/>
  <c r="BG129" i="2"/>
  <c r="BF129" i="2"/>
  <c r="T129" i="2"/>
  <c r="R129" i="2"/>
  <c r="P129" i="2"/>
  <c r="BK129" i="2"/>
  <c r="J129" i="2"/>
  <c r="BE129" i="2" s="1"/>
  <c r="BI120" i="2"/>
  <c r="BH120" i="2"/>
  <c r="BG120" i="2"/>
  <c r="BF120" i="2"/>
  <c r="T120" i="2"/>
  <c r="R120" i="2"/>
  <c r="P120" i="2"/>
  <c r="BK120" i="2"/>
  <c r="J120" i="2"/>
  <c r="BE120" i="2" s="1"/>
  <c r="BI114" i="2"/>
  <c r="BH114" i="2"/>
  <c r="BG114" i="2"/>
  <c r="BF114" i="2"/>
  <c r="T114" i="2"/>
  <c r="R114" i="2"/>
  <c r="P114" i="2"/>
  <c r="BK114" i="2"/>
  <c r="J114" i="2"/>
  <c r="BE114" i="2" s="1"/>
  <c r="BI108" i="2"/>
  <c r="BH108" i="2"/>
  <c r="BG108" i="2"/>
  <c r="BF108" i="2"/>
  <c r="T108" i="2"/>
  <c r="R108" i="2"/>
  <c r="P108" i="2"/>
  <c r="BK108" i="2"/>
  <c r="J108" i="2"/>
  <c r="BE108" i="2" s="1"/>
  <c r="BI102" i="2"/>
  <c r="BH102" i="2"/>
  <c r="BG102" i="2"/>
  <c r="BF102" i="2"/>
  <c r="T102" i="2"/>
  <c r="R102" i="2"/>
  <c r="P102" i="2"/>
  <c r="BK102" i="2"/>
  <c r="J102" i="2"/>
  <c r="BE102" i="2" s="1"/>
  <c r="BI96" i="2"/>
  <c r="BH96" i="2"/>
  <c r="BG96" i="2"/>
  <c r="BF96" i="2"/>
  <c r="T96" i="2"/>
  <c r="R96" i="2"/>
  <c r="P96" i="2"/>
  <c r="BK96" i="2"/>
  <c r="J96" i="2"/>
  <c r="BE96" i="2" s="1"/>
  <c r="BI90" i="2"/>
  <c r="F34" i="2" s="1"/>
  <c r="BD52" i="1" s="1"/>
  <c r="BD51" i="1" s="1"/>
  <c r="W30" i="1" s="1"/>
  <c r="BH90" i="2"/>
  <c r="F33" i="2" s="1"/>
  <c r="BC52" i="1" s="1"/>
  <c r="BC51" i="1" s="1"/>
  <c r="BG90" i="2"/>
  <c r="F32" i="2" s="1"/>
  <c r="BB52" i="1" s="1"/>
  <c r="BB51" i="1" s="1"/>
  <c r="BF90" i="2"/>
  <c r="F31" i="2" s="1"/>
  <c r="BA52" i="1" s="1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2" i="1" s="1"/>
  <c r="BK90" i="2"/>
  <c r="BK89" i="2" s="1"/>
  <c r="J90" i="2"/>
  <c r="BE90" i="2" s="1"/>
  <c r="J83" i="2"/>
  <c r="F81" i="2"/>
  <c r="E79" i="2"/>
  <c r="F52" i="2"/>
  <c r="J51" i="2"/>
  <c r="F49" i="2"/>
  <c r="E47" i="2"/>
  <c r="E45" i="2"/>
  <c r="J18" i="2"/>
  <c r="E18" i="2"/>
  <c r="F84" i="2" s="1"/>
  <c r="J17" i="2"/>
  <c r="J15" i="2"/>
  <c r="E15" i="2"/>
  <c r="F83" i="2" s="1"/>
  <c r="J14" i="2"/>
  <c r="J12" i="2"/>
  <c r="J49" i="2" s="1"/>
  <c r="E7" i="2"/>
  <c r="E77" i="2" s="1"/>
  <c r="AS51" i="1"/>
  <c r="L47" i="1"/>
  <c r="AM46" i="1"/>
  <c r="L46" i="1"/>
  <c r="AM44" i="1"/>
  <c r="L44" i="1"/>
  <c r="L42" i="1"/>
  <c r="L41" i="1"/>
  <c r="J89" i="2" l="1"/>
  <c r="J58" i="2" s="1"/>
  <c r="BK88" i="2"/>
  <c r="F30" i="2"/>
  <c r="AZ52" i="1" s="1"/>
  <c r="J30" i="2"/>
  <c r="AV52" i="1" s="1"/>
  <c r="W28" i="1"/>
  <c r="AX51" i="1"/>
  <c r="W29" i="1"/>
  <c r="AY51" i="1"/>
  <c r="J525" i="2"/>
  <c r="J67" i="2" s="1"/>
  <c r="BK524" i="2"/>
  <c r="J524" i="2" s="1"/>
  <c r="J66" i="2" s="1"/>
  <c r="J89" i="3"/>
  <c r="J58" i="3" s="1"/>
  <c r="BK88" i="3"/>
  <c r="J81" i="2"/>
  <c r="J31" i="2"/>
  <c r="AW52" i="1" s="1"/>
  <c r="F51" i="3"/>
  <c r="P397" i="3"/>
  <c r="T397" i="3"/>
  <c r="P452" i="3"/>
  <c r="T452" i="3"/>
  <c r="F30" i="3"/>
  <c r="AZ53" i="1" s="1"/>
  <c r="T88" i="3"/>
  <c r="T87" i="3" s="1"/>
  <c r="BK524" i="3"/>
  <c r="J524" i="3" s="1"/>
  <c r="J66" i="3" s="1"/>
  <c r="J89" i="4"/>
  <c r="J58" i="4" s="1"/>
  <c r="BK88" i="4"/>
  <c r="F30" i="4"/>
  <c r="AZ54" i="1" s="1"/>
  <c r="J30" i="4"/>
  <c r="AV54" i="1" s="1"/>
  <c r="J89" i="5"/>
  <c r="J58" i="5" s="1"/>
  <c r="BK88" i="5"/>
  <c r="J89" i="6"/>
  <c r="J58" i="6" s="1"/>
  <c r="BK88" i="6"/>
  <c r="J89" i="7"/>
  <c r="J58" i="7" s="1"/>
  <c r="BK88" i="7"/>
  <c r="F51" i="2"/>
  <c r="J49" i="3"/>
  <c r="F84" i="3"/>
  <c r="P88" i="3"/>
  <c r="P87" i="3" s="1"/>
  <c r="AU53" i="1" s="1"/>
  <c r="AU51" i="1" s="1"/>
  <c r="F84" i="4"/>
  <c r="J525" i="4"/>
  <c r="J67" i="4" s="1"/>
  <c r="BK524" i="4"/>
  <c r="J524" i="4" s="1"/>
  <c r="J66" i="4" s="1"/>
  <c r="J525" i="5"/>
  <c r="J67" i="5" s="1"/>
  <c r="BK524" i="5"/>
  <c r="J524" i="5" s="1"/>
  <c r="J66" i="5" s="1"/>
  <c r="J525" i="6"/>
  <c r="J67" i="6" s="1"/>
  <c r="BK524" i="6"/>
  <c r="J524" i="6" s="1"/>
  <c r="J66" i="6" s="1"/>
  <c r="J31" i="4"/>
  <c r="AW54" i="1" s="1"/>
  <c r="E45" i="5"/>
  <c r="F52" i="5"/>
  <c r="J30" i="5"/>
  <c r="AV55" i="1" s="1"/>
  <c r="J31" i="5"/>
  <c r="AW55" i="1" s="1"/>
  <c r="E45" i="6"/>
  <c r="F52" i="6"/>
  <c r="J30" i="6"/>
  <c r="AV56" i="1" s="1"/>
  <c r="J31" i="6"/>
  <c r="AW56" i="1" s="1"/>
  <c r="E45" i="7"/>
  <c r="F52" i="7"/>
  <c r="J30" i="7"/>
  <c r="AV57" i="1" s="1"/>
  <c r="J31" i="7"/>
  <c r="AW57" i="1" s="1"/>
  <c r="J88" i="8"/>
  <c r="J58" i="8" s="1"/>
  <c r="BK87" i="8"/>
  <c r="J84" i="9"/>
  <c r="J58" i="9" s="1"/>
  <c r="BK83" i="9"/>
  <c r="BK490" i="7"/>
  <c r="J490" i="7" s="1"/>
  <c r="J66" i="7" s="1"/>
  <c r="E45" i="8"/>
  <c r="E76" i="8"/>
  <c r="F30" i="8"/>
  <c r="AZ58" i="1" s="1"/>
  <c r="J30" i="8"/>
  <c r="AV58" i="1" s="1"/>
  <c r="F30" i="9"/>
  <c r="AZ59" i="1" s="1"/>
  <c r="J30" i="9"/>
  <c r="AV59" i="1" s="1"/>
  <c r="J82" i="10"/>
  <c r="J57" i="10" s="1"/>
  <c r="BK81" i="10"/>
  <c r="J81" i="10" s="1"/>
  <c r="J49" i="8"/>
  <c r="F82" i="8"/>
  <c r="F83" i="8"/>
  <c r="J31" i="8"/>
  <c r="AW58" i="1" s="1"/>
  <c r="BK413" i="8"/>
  <c r="J413" i="8" s="1"/>
  <c r="J65" i="8" s="1"/>
  <c r="J49" i="9"/>
  <c r="F78" i="9"/>
  <c r="J31" i="9"/>
  <c r="AW59" i="1" s="1"/>
  <c r="J75" i="10"/>
  <c r="F31" i="10"/>
  <c r="BA60" i="1" s="1"/>
  <c r="BA51" i="1" s="1"/>
  <c r="J30" i="10"/>
  <c r="AV60" i="1" s="1"/>
  <c r="AT60" i="1" s="1"/>
  <c r="J83" i="10"/>
  <c r="J58" i="10" s="1"/>
  <c r="J75" i="11"/>
  <c r="J83" i="11"/>
  <c r="J58" i="11" s="1"/>
  <c r="BK82" i="11"/>
  <c r="J31" i="11"/>
  <c r="AW61" i="1" s="1"/>
  <c r="F31" i="11"/>
  <c r="BA61" i="1" s="1"/>
  <c r="R82" i="11"/>
  <c r="R81" i="11" s="1"/>
  <c r="F30" i="12"/>
  <c r="AZ62" i="1" s="1"/>
  <c r="J30" i="12"/>
  <c r="AV62" i="1" s="1"/>
  <c r="J83" i="13"/>
  <c r="J58" i="13" s="1"/>
  <c r="BK82" i="13"/>
  <c r="R82" i="13"/>
  <c r="R81" i="13" s="1"/>
  <c r="F51" i="10"/>
  <c r="R82" i="10"/>
  <c r="R81" i="10" s="1"/>
  <c r="F51" i="11"/>
  <c r="J30" i="11"/>
  <c r="AV61" i="1" s="1"/>
  <c r="AT61" i="1" s="1"/>
  <c r="F30" i="11"/>
  <c r="AZ61" i="1" s="1"/>
  <c r="J30" i="13"/>
  <c r="AV63" i="1" s="1"/>
  <c r="AT63" i="1" s="1"/>
  <c r="F30" i="13"/>
  <c r="AZ63" i="1" s="1"/>
  <c r="J49" i="12"/>
  <c r="F78" i="12"/>
  <c r="J31" i="12"/>
  <c r="AW62" i="1" s="1"/>
  <c r="BK83" i="12"/>
  <c r="J49" i="13"/>
  <c r="F77" i="13"/>
  <c r="F31" i="13"/>
  <c r="BA63" i="1" s="1"/>
  <c r="J76" i="14"/>
  <c r="J49" i="14"/>
  <c r="F51" i="14"/>
  <c r="F78" i="14"/>
  <c r="J84" i="14"/>
  <c r="J58" i="14" s="1"/>
  <c r="BK83" i="14"/>
  <c r="R83" i="14"/>
  <c r="R82" i="14" s="1"/>
  <c r="J83" i="15"/>
  <c r="J58" i="15" s="1"/>
  <c r="BK82" i="15"/>
  <c r="F30" i="14"/>
  <c r="AZ64" i="1" s="1"/>
  <c r="J30" i="14"/>
  <c r="AV64" i="1" s="1"/>
  <c r="J30" i="15"/>
  <c r="AV65" i="1" s="1"/>
  <c r="AT65" i="1" s="1"/>
  <c r="F30" i="15"/>
  <c r="AZ65" i="1" s="1"/>
  <c r="J31" i="14"/>
  <c r="AW64" i="1" s="1"/>
  <c r="J49" i="15"/>
  <c r="F77" i="15"/>
  <c r="F31" i="15"/>
  <c r="BA65" i="1" s="1"/>
  <c r="AW51" i="1" l="1"/>
  <c r="AK27" i="1" s="1"/>
  <c r="W27" i="1"/>
  <c r="J82" i="11"/>
  <c r="J57" i="11" s="1"/>
  <c r="BK81" i="11"/>
  <c r="J81" i="11" s="1"/>
  <c r="J83" i="9"/>
  <c r="J57" i="9" s="1"/>
  <c r="BK82" i="9"/>
  <c r="J82" i="9" s="1"/>
  <c r="J87" i="8"/>
  <c r="J57" i="8" s="1"/>
  <c r="BK86" i="8"/>
  <c r="J86" i="8" s="1"/>
  <c r="J88" i="7"/>
  <c r="J57" i="7" s="1"/>
  <c r="BK87" i="7"/>
  <c r="J87" i="7" s="1"/>
  <c r="J88" i="6"/>
  <c r="J57" i="6" s="1"/>
  <c r="BK87" i="6"/>
  <c r="J87" i="6" s="1"/>
  <c r="J88" i="5"/>
  <c r="J57" i="5" s="1"/>
  <c r="BK87" i="5"/>
  <c r="J87" i="5" s="1"/>
  <c r="AT54" i="1"/>
  <c r="J88" i="4"/>
  <c r="J57" i="4" s="1"/>
  <c r="BK87" i="4"/>
  <c r="J87" i="4" s="1"/>
  <c r="BK87" i="3"/>
  <c r="J87" i="3" s="1"/>
  <c r="J88" i="3"/>
  <c r="J57" i="3" s="1"/>
  <c r="AZ51" i="1"/>
  <c r="J88" i="2"/>
  <c r="J57" i="2" s="1"/>
  <c r="BK87" i="2"/>
  <c r="J87" i="2" s="1"/>
  <c r="J83" i="14"/>
  <c r="J57" i="14" s="1"/>
  <c r="BK82" i="14"/>
  <c r="J82" i="14" s="1"/>
  <c r="AT64" i="1"/>
  <c r="J82" i="15"/>
  <c r="J57" i="15" s="1"/>
  <c r="BK81" i="15"/>
  <c r="J81" i="15" s="1"/>
  <c r="J83" i="12"/>
  <c r="J57" i="12" s="1"/>
  <c r="BK82" i="12"/>
  <c r="J82" i="12" s="1"/>
  <c r="J82" i="13"/>
  <c r="J57" i="13" s="1"/>
  <c r="BK81" i="13"/>
  <c r="J81" i="13" s="1"/>
  <c r="AT62" i="1"/>
  <c r="J56" i="10"/>
  <c r="J27" i="10"/>
  <c r="AT59" i="1"/>
  <c r="AT58" i="1"/>
  <c r="AT57" i="1"/>
  <c r="AT56" i="1"/>
  <c r="AT55" i="1"/>
  <c r="AT52" i="1"/>
  <c r="J36" i="10" l="1"/>
  <c r="AG60" i="1"/>
  <c r="AN60" i="1" s="1"/>
  <c r="J56" i="14"/>
  <c r="J27" i="14"/>
  <c r="J56" i="2"/>
  <c r="J27" i="2"/>
  <c r="W26" i="1"/>
  <c r="AV51" i="1"/>
  <c r="J27" i="3"/>
  <c r="J56" i="3"/>
  <c r="J56" i="5"/>
  <c r="J27" i="5"/>
  <c r="J56" i="6"/>
  <c r="J27" i="6"/>
  <c r="J56" i="7"/>
  <c r="J27" i="7"/>
  <c r="J56" i="8"/>
  <c r="J27" i="8"/>
  <c r="J56" i="9"/>
  <c r="J27" i="9"/>
  <c r="J27" i="11"/>
  <c r="J56" i="11"/>
  <c r="J27" i="13"/>
  <c r="J56" i="13"/>
  <c r="J56" i="12"/>
  <c r="J27" i="12"/>
  <c r="J27" i="15"/>
  <c r="J56" i="15"/>
  <c r="J56" i="4"/>
  <c r="J27" i="4"/>
  <c r="AG62" i="1" l="1"/>
  <c r="AN62" i="1" s="1"/>
  <c r="J36" i="12"/>
  <c r="AG59" i="1"/>
  <c r="AN59" i="1" s="1"/>
  <c r="J36" i="9"/>
  <c r="AG58" i="1"/>
  <c r="AN58" i="1" s="1"/>
  <c r="J36" i="8"/>
  <c r="J36" i="7"/>
  <c r="AG57" i="1"/>
  <c r="AN57" i="1" s="1"/>
  <c r="J36" i="6"/>
  <c r="AG56" i="1"/>
  <c r="AN56" i="1" s="1"/>
  <c r="J36" i="5"/>
  <c r="AG55" i="1"/>
  <c r="AN55" i="1" s="1"/>
  <c r="AK26" i="1"/>
  <c r="AT51" i="1"/>
  <c r="J36" i="2"/>
  <c r="AG52" i="1"/>
  <c r="AG64" i="1"/>
  <c r="AN64" i="1" s="1"/>
  <c r="J36" i="14"/>
  <c r="AG54" i="1"/>
  <c r="AN54" i="1" s="1"/>
  <c r="J36" i="4"/>
  <c r="AG65" i="1"/>
  <c r="AN65" i="1" s="1"/>
  <c r="J36" i="15"/>
  <c r="AG63" i="1"/>
  <c r="AN63" i="1" s="1"/>
  <c r="J36" i="13"/>
  <c r="AG61" i="1"/>
  <c r="AN61" i="1" s="1"/>
  <c r="J36" i="1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<sst xmlns="http://schemas.openxmlformats.org/spreadsheetml/2006/main" count="34275" uniqueCount="1680">
  <si>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</si>
  <si>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</si>
  <si>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</si>
  <si>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</si>
  <si>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</si>
  <si>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</si>
  <si>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</si>
  <si>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{51e0176e-fef7-4e13-aa2d-2dac596418da}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</si>
  <si>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</si>
  <si>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</si>
  <si>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</si>
  <si>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</si>
  <si>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</si>
  <si>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</si>
  <si>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</si>
  <si>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</si>
  <si>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2802/050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</si>
  <si>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</si>
  <si>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</si>
  <si>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Desná, Loučná - Kouty nad Desnou, oprava kamenných stupňů</t>
  </si>
  <si>
    <t>KSO:</t>
  </si>
  <si>
    <t/>
  </si>
  <si>
    <t>CC-CZ:</t>
  </si>
  <si>
    <t>Místo:</t>
  </si>
  <si>
    <t>Kouty nad Desnou, Rejhotice</t>
  </si>
  <si>
    <t>Datum:</t>
  </si>
  <si>
    <t>25. 9. 2017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</si>
  <si>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</si>
  <si>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</si>
  <si>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</si>
  <si>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</si>
  <si>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</si>
  <si>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</si>
  <si>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</si>
  <si>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28597044</t>
  </si>
  <si>
    <t>AGPOL s.r.o., Jungmannova 153/12, 77900 Olomouc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</si>
  <si>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</si>
  <si>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</si>
  <si>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</si>
  <si>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</si>
  <si>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</si>
  <si>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</si>
  <si>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</si>
  <si>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</si>
  <si>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</si>
  <si>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</si>
  <si>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</si>
  <si>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</si>
  <si>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</si>
  <si>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</si>
  <si>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</si>
  <si>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</si>
  <si>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</si>
  <si>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</si>
  <si>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</si>
  <si>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</si>
  <si>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</si>
  <si>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</si>
  <si>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</si>
  <si>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</si>
  <si>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</si>
  <si>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</si>
  <si>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</si>
  <si>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</si>
  <si>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</si>
  <si>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</si>
  <si>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</si>
  <si>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</si>
  <si>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</si>
  <si>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</si>
  <si>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</si>
  <si>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</si>
  <si>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</si>
  <si>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</si>
  <si>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</si>
  <si>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</si>
  <si>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</si>
  <si>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</si>
  <si>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Stupeň č. 1 ř. km 30,267 (km 30,267)</t>
  </si>
  <si>
    <t>STA</t>
  </si>
  <si>
    <t>1</t>
  </si>
  <si>
    <t>{976609fb-e053-4c1f-8cad-3e181ead935d}</t>
  </si>
  <si>
    <t>2</t>
  </si>
  <si>
    <t>SO 02</t>
  </si>
  <si>
    <t>Stupeň č. 2 ř. km 30,694 (km 30,696)</t>
  </si>
  <si>
    <t>{9dae802a-9de1-4651-8566-10b6a6beaef7}</t>
  </si>
  <si>
    <t>SO 03</t>
  </si>
  <si>
    <t>Stupeň č. 3 ř. km 30,807 (km 30,812)</t>
  </si>
  <si>
    <t>{b6b1d6d7-c7dd-436e-ac22-bec44604040d}</t>
  </si>
  <si>
    <t>SO 04</t>
  </si>
  <si>
    <t>Stupeň č. 4 ř. km 30,858 (km 30,915)</t>
  </si>
  <si>
    <t>{ed6f6a68-819b-4e3a-a694-a9e7a07fb9d6}</t>
  </si>
  <si>
    <t>SO 05</t>
  </si>
  <si>
    <t>Stupeň č. 5 ř. km 30,973 (km 30,977)</t>
  </si>
  <si>
    <t>{da0558d8-7b2a-4f55-9d32-dfc5cd4b8460}</t>
  </si>
  <si>
    <t>SO 06</t>
  </si>
  <si>
    <t>Stupeň č. 6 ř. km 31,097 (km 31,102)</t>
  </si>
  <si>
    <t>{13c111dd-809c-4769-a175-6aff0f9ee1e1}</t>
  </si>
  <si>
    <t>SO 07</t>
  </si>
  <si>
    <t>Stupeň č. 7 ř. km 31,250 (km 31,271)</t>
  </si>
  <si>
    <t>{29c4795e-954b-42f9-a50a-34638dbc5600}</t>
  </si>
  <si>
    <t>VRN 01</t>
  </si>
  <si>
    <t>Vedlejší rozpočtové náklady SO 01</t>
  </si>
  <si>
    <t>{cb7a95d8-03d5-4e35-8458-3f7c97cd4a6e}</t>
  </si>
  <si>
    <t>VRN 02</t>
  </si>
  <si>
    <t>Vedlejší rozpočtové náklady SO 02</t>
  </si>
  <si>
    <t>{1a7d0f25-acd1-4f6c-b676-d7f3096cd6da}</t>
  </si>
  <si>
    <t>VRN 03</t>
  </si>
  <si>
    <t>Vedlejší rozpočtové náklady SO 03</t>
  </si>
  <si>
    <t>{ce9dfc38-6f7e-406f-9050-f7ff4c2faee3}</t>
  </si>
  <si>
    <t>VRN 04</t>
  </si>
  <si>
    <t>Vedlejší rozpočtové náklady SO 04</t>
  </si>
  <si>
    <t>{aa1b5e9c-7530-4c31-ab56-f1fdbb1f0b9c}</t>
  </si>
  <si>
    <t>VRN 05</t>
  </si>
  <si>
    <t>Vedlejší rozpočtové náklady SO 05</t>
  </si>
  <si>
    <t>{3e8052ae-da8b-46fa-8086-3e8d653e7f4e}</t>
  </si>
  <si>
    <t>VRN 06</t>
  </si>
  <si>
    <t>Vedlejší rozpočtové náklady SO 06</t>
  </si>
  <si>
    <t>{ec4488e3-13ed-48ec-bbce-c050408bece7}</t>
  </si>
  <si>
    <t>VRN 07</t>
  </si>
  <si>
    <t>Vedlejší rozpočtové náklady SO 07</t>
  </si>
  <si>
    <t>{94025e36-1933-4127-a8ac-58b24740319a}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</si>
  <si>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</si>
  <si>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</si>
  <si>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</si>
  <si>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</si>
  <si>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</si>
  <si>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</si>
  <si>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</si>
  <si>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Stupeň č. 1 ř. km 30,267 (km 30,267)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</si>
  <si>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</si>
  <si>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</si>
  <si>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</si>
  <si>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</si>
  <si>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</si>
  <si>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</si>
  <si>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</si>
  <si>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</si>
  <si>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</si>
  <si>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</si>
  <si>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</si>
  <si>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</si>
  <si>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</si>
  <si>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</si>
  <si>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</si>
  <si>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</si>
  <si>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</si>
  <si>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</si>
  <si>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</si>
  <si>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</si>
  <si>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</si>
  <si>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</si>
  <si>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</si>
  <si>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</si>
  <si>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</si>
  <si>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</si>
  <si>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</si>
  <si>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</si>
  <si>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</si>
  <si>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</si>
  <si>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</si>
  <si>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</si>
  <si>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</si>
  <si>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</si>
  <si>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</si>
  <si>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114203104</t>
  </si>
  <si>
    <t>Rozebrání záhozů a rovnanin na sucho</t>
  </si>
  <si>
    <t>m3</t>
  </si>
  <si>
    <t>CS ÚRS 2017 01</t>
  </si>
  <si>
    <t>4</t>
  </si>
  <si>
    <t>2098444418</t>
  </si>
  <si>
    <t>PP</t>
  </si>
  <si>
    <t>Rozebrání dlažeb nebo záhozů s naložením na dopravní prostředek záhozů, rovnanin a soustřeďovacích staveb provedených na sucho</t>
  </si>
  <si>
    <t>VV</t>
  </si>
  <si>
    <t>viz C.5, D.1.1.a.1, -4</t>
  </si>
  <si>
    <t>oprava opevnění - opětovné zřízení</t>
  </si>
  <si>
    <t>19</t>
  </si>
  <si>
    <t>Součet</t>
  </si>
  <si>
    <t>114203201</t>
  </si>
  <si>
    <t>Očištění lomového kamene nebo betonových tvárnic od hlíny nebo písku</t>
  </si>
  <si>
    <t>-557328876</t>
  </si>
  <si>
    <t>Očištění lomového kamene nebo betonových tvárnic získaných při rozebrání dlažeb, záhozů, rovnanin a soustřeďovacích staveb od hlíny nebo písku</t>
  </si>
  <si>
    <t>pro opětovné zřízení záhozu</t>
  </si>
  <si>
    <t>3</t>
  </si>
  <si>
    <t>114203301</t>
  </si>
  <si>
    <t>Třídění lomového kamene nebo betonových tvárnic podle druhu, velikosti nebo tvaru</t>
  </si>
  <si>
    <t>-1278618894</t>
  </si>
  <si>
    <t>Třídění lomového kamene nebo betonových tvárnic získaných při rozebrání dlažeb, záhozů, rovnanin a soustřeďovacích staveb podle druhu, velikosti nebo tvaru</t>
  </si>
  <si>
    <t>pro opětovné použití</t>
  </si>
  <si>
    <t>115101201</t>
  </si>
  <si>
    <t>Čerpání vody na dopravní výšku do 10 m průměrný přítok do 500 l/min</t>
  </si>
  <si>
    <t>hod</t>
  </si>
  <si>
    <t>-602329267</t>
  </si>
  <si>
    <t>Čerpání vody na dopravní výšku do 10 m s uvažovaným průměrným přítokem do 500 l/min</t>
  </si>
  <si>
    <t>pro zakládání objektu dle potřeby</t>
  </si>
  <si>
    <t>100</t>
  </si>
  <si>
    <t>5</t>
  </si>
  <si>
    <t>115101301</t>
  </si>
  <si>
    <t>Pohotovost čerpací soupravy pro dopravní výšku do 10 m přítok do 500 l/min</t>
  </si>
  <si>
    <t>den</t>
  </si>
  <si>
    <t>899847617</t>
  </si>
  <si>
    <t>Pohotovost záložní čerpací soupravy pro dopravní výšku do 10 m s uvažovaným průměrným přítokem do 500 l/min</t>
  </si>
  <si>
    <t>pro zakládání dle potřeby</t>
  </si>
  <si>
    <t>20</t>
  </si>
  <si>
    <t>6</t>
  </si>
  <si>
    <t>122201101</t>
  </si>
  <si>
    <t>Odkopávky a prokopávky nezapažené v hornině tř. 3 objem do 100 m3</t>
  </si>
  <si>
    <t>-256325167</t>
  </si>
  <si>
    <t>Odkopávky a prokopávky nezapažené s přehozením výkopku na vzdálenost do 3 m nebo s naložením na dopravní prostředek v hornině tř. 3 do 100 m3</t>
  </si>
  <si>
    <t>rušení hrázky obtoku</t>
  </si>
  <si>
    <t>1.etapa</t>
  </si>
  <si>
    <t>1,5*37,5</t>
  </si>
  <si>
    <t>2.etapa</t>
  </si>
  <si>
    <t>1,5*35,5</t>
  </si>
  <si>
    <t>7</t>
  </si>
  <si>
    <t>124303101</t>
  </si>
  <si>
    <t>Vykopávky do 1000 m3 pro koryta vodotečí v hornině tř. 4</t>
  </si>
  <si>
    <t>-1775383756</t>
  </si>
  <si>
    <t>Vykopávky pro koryta vodotečí s přehozením výkopku na vzdálenost do 3 m nebo s naložením na dopravní prostředek v hornině tř. 4 do 1 000 m3</t>
  </si>
  <si>
    <t>vykopávka pro těžký zához</t>
  </si>
  <si>
    <t>182</t>
  </si>
  <si>
    <t>dnový materiál</t>
  </si>
  <si>
    <t>36</t>
  </si>
  <si>
    <t>8</t>
  </si>
  <si>
    <t>124303109</t>
  </si>
  <si>
    <t>Příplatek k vykopávkám pro koryta vodotečí v hornině tř. 4 za lepivost</t>
  </si>
  <si>
    <t>626090858</t>
  </si>
  <si>
    <t>Vykopávky pro koryta vodotečí s přehozením výkopku na vzdálenost do 3 m nebo s naložením na dopravní prostředek v hornině tř. 4 Příplatek k cenám za lepivost horniny tř. 4</t>
  </si>
  <si>
    <t>viz pol.124303101</t>
  </si>
  <si>
    <t>lepivost 20%</t>
  </si>
  <si>
    <t>218*0,2</t>
  </si>
  <si>
    <t>9</t>
  </si>
  <si>
    <t>131201102</t>
  </si>
  <si>
    <t>Hloubení jam nezapažených v hornině tř. 3 objemu do 1000 m3</t>
  </si>
  <si>
    <t>1624110272</t>
  </si>
  <si>
    <t>Hloubení nezapažených jam a zářezů s urovnáním dna do předepsaného profilu a spádu v hornině tř. 3 přes 100 do 1 000 m3</t>
  </si>
  <si>
    <t>vykopávky okolo objektu (pro zřízení konstrukce)</t>
  </si>
  <si>
    <t>127</t>
  </si>
  <si>
    <t>10</t>
  </si>
  <si>
    <t>131201109</t>
  </si>
  <si>
    <t>Příplatek za lepivost u hloubení jam nezapažených v hornině tř. 3</t>
  </si>
  <si>
    <t>-1532314916</t>
  </si>
  <si>
    <t>Hloubení nezapažených jam a zářezů s urovnáním dna do předepsaného profilu a spádu Příplatek k cenám za lepivost horniny tř. 3</t>
  </si>
  <si>
    <t>viz pol.131201102</t>
  </si>
  <si>
    <t>127*0,2</t>
  </si>
  <si>
    <t>11</t>
  </si>
  <si>
    <t>132501101</t>
  </si>
  <si>
    <t>Hloubení rýh š do 600 mm v hornině tř. 6</t>
  </si>
  <si>
    <t>-1984812570</t>
  </si>
  <si>
    <t>Hloubení zapažených i nezapažených rýh šířky do 600 mm s urovnáním dna do předepsaného profilu a spádu v hornině tř. 6 pro jakékoliv množství</t>
  </si>
  <si>
    <t>rýhy pro rybí přechod</t>
  </si>
  <si>
    <t>(0,55+0,35)*8,2</t>
  </si>
  <si>
    <t>12</t>
  </si>
  <si>
    <t>132501201</t>
  </si>
  <si>
    <t>Hloubení rýh š do 2000 mm v hornině tř. 6</t>
  </si>
  <si>
    <t>404426224</t>
  </si>
  <si>
    <t>Hloubení zapažených i nezapažených rýh šířky přes 600 do 2 000 mm s urovnáním dna do předepsaného profilu a spádu s použitím trhavin v hornině 6 pro jakékoliv množství</t>
  </si>
  <si>
    <t>rýhy pro konstrukci stupně</t>
  </si>
  <si>
    <t>20-7,38</t>
  </si>
  <si>
    <t>13</t>
  </si>
  <si>
    <t>151101201</t>
  </si>
  <si>
    <t>Zřízení příložného pažení stěn výkopu hl do 4 m</t>
  </si>
  <si>
    <t>m2</t>
  </si>
  <si>
    <t>1709193089</t>
  </si>
  <si>
    <t>Zřízení pažení stěn výkopu bez rozepření nebo vzepření příložné, hloubky do 4 m</t>
  </si>
  <si>
    <t>14</t>
  </si>
  <si>
    <t>151101211</t>
  </si>
  <si>
    <t>Odstranění příložného pažení stěn hl do 4 m</t>
  </si>
  <si>
    <t>134343718</t>
  </si>
  <si>
    <t>Odstranění pažení stěn výkopu s uložením pažin na vzdálenost do 3 m od okraje výkopu příložné, hloubky do 4 m</t>
  </si>
  <si>
    <t>151101401</t>
  </si>
  <si>
    <t>Zřízení vzepření stěn při pažení příložném hl do 4 m</t>
  </si>
  <si>
    <t>603981273</t>
  </si>
  <si>
    <t>Zřízení vzepření zapažených stěn výkopů s potřebným přepažováním při roubení příložném, hloubky do 4 m</t>
  </si>
  <si>
    <t>16</t>
  </si>
  <si>
    <t>151101411</t>
  </si>
  <si>
    <t>Odstranění vzepření stěn při pažení příložném hl do 4 m</t>
  </si>
  <si>
    <t>1078266793</t>
  </si>
  <si>
    <t>Odstranění vzepření stěn výkopů s uložením materiálu na vzdálenost do 3 m od kraje výkopu při roubení příložném, hloubky do 4 m</t>
  </si>
  <si>
    <t>17</t>
  </si>
  <si>
    <t>153812111</t>
  </si>
  <si>
    <t>Trn z betonářské oceli včetně zainjektování D do 20 mm l do 3 m</t>
  </si>
  <si>
    <t>kus</t>
  </si>
  <si>
    <t>1006167414</t>
  </si>
  <si>
    <t>Trn z betonářské oceli včetně zainjektování při průměru oceli od 16 do 20 mm, délky přes 0,4 do 3,0 m</t>
  </si>
  <si>
    <t>zakotvení betonu úpravy vývařiště</t>
  </si>
  <si>
    <t>360</t>
  </si>
  <si>
    <t>18</t>
  </si>
  <si>
    <t>153812121</t>
  </si>
  <si>
    <t>Trn z betonářské oceli včetně zainjektování D do 26 mm l do 3 m</t>
  </si>
  <si>
    <t>-1912866532</t>
  </si>
  <si>
    <t>Trn z betonářské oceli včetně zainjektování při průměru oceli od 20 do 26 mm, délky přes 0,4 do 3,0 m</t>
  </si>
  <si>
    <t>kotvy z ocel. tyčí R25</t>
  </si>
  <si>
    <t>"práh"40</t>
  </si>
  <si>
    <t>"rybí přechod"37</t>
  </si>
  <si>
    <t>153812R1</t>
  </si>
  <si>
    <t>Trn z betonářské oceli včetně zainjektování D do 16 mm l do 1 m</t>
  </si>
  <si>
    <t>1220969742</t>
  </si>
  <si>
    <t>kotvení obkladu</t>
  </si>
  <si>
    <t>383</t>
  </si>
  <si>
    <t>161101151</t>
  </si>
  <si>
    <t>Svislé přemístění výkopku z horniny tř. 5 až 7 hl výkopu do 2,5 m</t>
  </si>
  <si>
    <t>-1101818090</t>
  </si>
  <si>
    <t>Svislé přemístění výkopku bez naložení do dopravní nádoby avšak s vyprázdněním dopravní nádoby na hromadu nebo do dopravního prostředku z horniny tř. 5 až 7, při hloubce výkopu přes 1 do 2,5 m</t>
  </si>
  <si>
    <t>pro rýhy</t>
  </si>
  <si>
    <t>162201101</t>
  </si>
  <si>
    <t>Vodorovné přemístění do 20 m výkopku/sypaniny z horniny tř. 1 až 4</t>
  </si>
  <si>
    <t>1893883550</t>
  </si>
  <si>
    <t>Vodorovné přemístění výkopku nebo sypaniny po suchu na obvyklém dopravním prostředku, bez naložení výkopku, avšak se složením bez rozhrnutí z horniny tř. 1 až 4 na vzdálenost do 20 m</t>
  </si>
  <si>
    <t>přmístění materiálu hrázky obtoku</t>
  </si>
  <si>
    <t>56,25</t>
  </si>
  <si>
    <t>22</t>
  </si>
  <si>
    <t>162301101</t>
  </si>
  <si>
    <t>Vodorovné přemístění do 500 m výkopku/sypaniny z horniny tř. 1 až 4</t>
  </si>
  <si>
    <t>-1519748399</t>
  </si>
  <si>
    <t>Vodorovné přemístění výkopku nebo sypaniny po suchu na obvyklém dopravním prostředku, bez naložení výkopku, avšak se složením bez rozhrnutí z horniny tř. 1 až 4 na vzdálenost přes 50 do 500 m</t>
  </si>
  <si>
    <t>výkop na meziskládku</t>
  </si>
  <si>
    <t>218+127</t>
  </si>
  <si>
    <t>zpět k zásypu</t>
  </si>
  <si>
    <t>117</t>
  </si>
  <si>
    <t>k užití a rozprostření přebytku</t>
  </si>
  <si>
    <t>345-117</t>
  </si>
  <si>
    <t>23</t>
  </si>
  <si>
    <t>162301151</t>
  </si>
  <si>
    <t>Vodorovné přemístění výkopku/sypaniny z hornin tř. 5 až 7 do 500 m</t>
  </si>
  <si>
    <t>-675530528</t>
  </si>
  <si>
    <t>Vodorovné přemístění výkopku nebo sypaniny po suchu na obvyklém dopravním prostředku, bez naložení výkopku, avšak se složením bez rozhrnutí z horniny tř. 5 až 7 na vzdálenost přes 50 do 500 m</t>
  </si>
  <si>
    <t>na meziskládku z rýh (tř. VI)</t>
  </si>
  <si>
    <t>7,38+12,62</t>
  </si>
  <si>
    <t>zpět k rozprostření</t>
  </si>
  <si>
    <t>24</t>
  </si>
  <si>
    <t>166101101</t>
  </si>
  <si>
    <t>Přehození neulehlého výkopku z horniny tř. 1 až 4</t>
  </si>
  <si>
    <t>1617363465</t>
  </si>
  <si>
    <t>přetřízení zeminy pro zásyp folie v hrázce obtoku</t>
  </si>
  <si>
    <t>53,25</t>
  </si>
  <si>
    <t>25</t>
  </si>
  <si>
    <t>167101101</t>
  </si>
  <si>
    <t>Nakládání výkopku z hornin tř. 1 až 4 do 100 m3</t>
  </si>
  <si>
    <t>207270977</t>
  </si>
  <si>
    <t>Nakládání, skládání a překládání neulehlého výkopku nebo sypaniny nakládání, množství do 100 m3, z hornin tř. 1 až 4</t>
  </si>
  <si>
    <t>pro zřízení hrázky obtoku</t>
  </si>
  <si>
    <t>26</t>
  </si>
  <si>
    <t>167101102</t>
  </si>
  <si>
    <t>Nakládání výkopku z hornin tř. 1 až 4 přes 100 m3</t>
  </si>
  <si>
    <t>-1141068411</t>
  </si>
  <si>
    <t>Nakládání, skládání a překládání neulehlého výkopku nebo sypaniny nakládání, množství přes 100 m3, z hornin tř. 1 až 4</t>
  </si>
  <si>
    <t>pro zpětný zásyp</t>
  </si>
  <si>
    <t>k rozprostření a užití přebytku</t>
  </si>
  <si>
    <t>228</t>
  </si>
  <si>
    <t>27</t>
  </si>
  <si>
    <t>167101151</t>
  </si>
  <si>
    <t>Nakládání výkopku z hornin tř. 5 až 7 do 100 m3</t>
  </si>
  <si>
    <t>-1426025942</t>
  </si>
  <si>
    <t>Nakládání, skládání a překládání neulehlého výkopku nebo sypaniny nakládání, množství do 100 m3, z hornin tř. 5 až 7</t>
  </si>
  <si>
    <t>tř. VI k rozprostření</t>
  </si>
  <si>
    <t>28</t>
  </si>
  <si>
    <t>171101101</t>
  </si>
  <si>
    <t>Uložení sypaniny z hornin soudržných do násypů zhutněných na 95 % PS</t>
  </si>
  <si>
    <t>1339625301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</si>
  <si>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</si>
  <si>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hrázka obtoku</t>
  </si>
  <si>
    <t>29</t>
  </si>
  <si>
    <t>171150R1</t>
  </si>
  <si>
    <t>Nákup vhodné zeminy pro ohumusování</t>
  </si>
  <si>
    <t>t</t>
  </si>
  <si>
    <t>708544774</t>
  </si>
  <si>
    <t>Nákup vhodné zeminy pro ohumusování, včetně zajištění případné manipulace</t>
  </si>
  <si>
    <t>98*0,15*1,6</t>
  </si>
  <si>
    <t>30</t>
  </si>
  <si>
    <t>171201101</t>
  </si>
  <si>
    <t>Uložení sypaniny do násypů nezhutněných</t>
  </si>
  <si>
    <t>-379407543</t>
  </si>
  <si>
    <t>Uložení sypaniny do násypů s rozprostřením sypaniny ve vrstvách a s hrubým urovnáním nezhutněných z jakýchkoliv hornin</t>
  </si>
  <si>
    <t>rozprostření nebo uložení přebytku výkopu</t>
  </si>
  <si>
    <t>z rýh tř. VI</t>
  </si>
  <si>
    <t>31</t>
  </si>
  <si>
    <t>171201201</t>
  </si>
  <si>
    <t>Uložení sypaniny na skládky</t>
  </si>
  <si>
    <t>1643076349</t>
  </si>
  <si>
    <t xml:space="preserve">viz C.5, D.1.1.a.1, </t>
  </si>
  <si>
    <t>345+20</t>
  </si>
  <si>
    <t>32</t>
  </si>
  <si>
    <t>174101101</t>
  </si>
  <si>
    <t>Zásyp jam, šachet rýh nebo kolem objektů sypaninou se zhutněním</t>
  </si>
  <si>
    <t>-980535761</t>
  </si>
  <si>
    <t>Zásyp sypaninou z jakékoliv horniny s uložením výkopku ve vrstvách se zhutněním jam, šachet, rýh nebo kolem objektů v těchto vykopávkách</t>
  </si>
  <si>
    <t>zpětný zásyp</t>
  </si>
  <si>
    <t>33</t>
  </si>
  <si>
    <t>181411122</t>
  </si>
  <si>
    <t>Založení lučního trávníku výsevem plochy do 1000 m2 ve svahu do 1:2</t>
  </si>
  <si>
    <t>-218681761</t>
  </si>
  <si>
    <t>Založení trávníku na půdě předem připravené plochy do 1000 m2 výsevem včetně utažení lučního na svahu přes 1:5 do 1:2</t>
  </si>
  <si>
    <t>osetí</t>
  </si>
  <si>
    <t>98</t>
  </si>
  <si>
    <t>34</t>
  </si>
  <si>
    <t>M</t>
  </si>
  <si>
    <t>005724800</t>
  </si>
  <si>
    <t>osivo směs jetelotravní</t>
  </si>
  <si>
    <t>kg</t>
  </si>
  <si>
    <t>500669444</t>
  </si>
  <si>
    <t>specifikace k pol.181411122</t>
  </si>
  <si>
    <t>98*0,015</t>
  </si>
  <si>
    <t>35</t>
  </si>
  <si>
    <t>182301122</t>
  </si>
  <si>
    <t>Rozprostření ornice pl do 500 m2 ve svahu přes 1:5 tl vrstvy do 150 mm</t>
  </si>
  <si>
    <t>-818411688</t>
  </si>
  <si>
    <t>Rozprostření a urovnání ornice ve svahu sklonu přes 1:5 při souvislé ploše do 500 m2, tl. vrstvy přes 100 do 150 mm</t>
  </si>
  <si>
    <t>ohumusování, osetí</t>
  </si>
  <si>
    <t>Zakládání</t>
  </si>
  <si>
    <t>222111114</t>
  </si>
  <si>
    <t>Rychlostní diamantové vrtání D do 56 mm úklon do 45° hl do 25 m hor. III a IV</t>
  </si>
  <si>
    <t>m</t>
  </si>
  <si>
    <t>1701489542</t>
  </si>
  <si>
    <t>Rychlostní diamantové vrtání průměru do 56 mm do úklonu 45 st. v hl 0 až 25 m v hornině tř. III a IV</t>
  </si>
  <si>
    <t>pro trny z beton.oceli (kotvení vývařiště)</t>
  </si>
  <si>
    <t>360*0,5</t>
  </si>
  <si>
    <t>pro kotvení mimo vývar</t>
  </si>
  <si>
    <t>"práh"64</t>
  </si>
  <si>
    <t>"rybí přechod"43</t>
  </si>
  <si>
    <t>pro kotvení obkladu</t>
  </si>
  <si>
    <t>155</t>
  </si>
  <si>
    <t>37</t>
  </si>
  <si>
    <t>225211114</t>
  </si>
  <si>
    <t>Vrty maloprofilové jádrové D do 93 mm úklon do 45° hl do 25 m hor. III a IV</t>
  </si>
  <si>
    <t>-1337819772</t>
  </si>
  <si>
    <t>Maloprofilové vrty jádrové průměru přes 56 do 93 mm do úklonu 45 st. v hl 0 až 25 m v hornině tř. III a IV</t>
  </si>
  <si>
    <t>kotvení stupně</t>
  </si>
  <si>
    <t>58</t>
  </si>
  <si>
    <t>38</t>
  </si>
  <si>
    <t>273313711</t>
  </si>
  <si>
    <t>Základové desky z betonu tř. C 20/25</t>
  </si>
  <si>
    <t>819367697</t>
  </si>
  <si>
    <t>Základy z betonu prostého desky z betonu kamenem neprokládaného tř. C 20/25</t>
  </si>
  <si>
    <t>dno rybího přechodu</t>
  </si>
  <si>
    <t>39</t>
  </si>
  <si>
    <t>281811111</t>
  </si>
  <si>
    <t>Ocelové trubky pro injektování nízkotlaké s ponecháním trubek l do 1,5 m D trubek do 38,1 mm</t>
  </si>
  <si>
    <t>-824232877</t>
  </si>
  <si>
    <t>Ocelové injekční trubky pro injektování osazené do předem připraveného injekčního vrtu, s ponecháním trubek ve vrtu, z trubek délky jednotlivě do 1,5 m, vnitřního průměru trubek přes 8 do 38,10 mm,(1,5")</t>
  </si>
  <si>
    <t>kotvení stupně trubkovými kotvami</t>
  </si>
  <si>
    <t>41*1,4</t>
  </si>
  <si>
    <t>Svislé a kompletní konstrukce</t>
  </si>
  <si>
    <t>40</t>
  </si>
  <si>
    <t>320902021</t>
  </si>
  <si>
    <t>Úprava ploch betonových konstrukcí do 28 dnů očištěním vodou</t>
  </si>
  <si>
    <t>-1493831439</t>
  </si>
  <si>
    <t>Dodatečná úprava ploch betonových konstrukcí s naložením suti na dopravní prostředek nebo s odklizením na hromady do vzdálenosti 3 m přes 4 dny do 28 dnů tvrdnutí betonu očištěním tlakovou vodou</t>
  </si>
  <si>
    <t>očištění základové spáry</t>
  </si>
  <si>
    <t>84</t>
  </si>
  <si>
    <t>41</t>
  </si>
  <si>
    <t>321212345</t>
  </si>
  <si>
    <t>Oprava zdiva z lomového kamene vodních staveb do 3 m3 obkladního</t>
  </si>
  <si>
    <t>-188654726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</si>
  <si>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z kamene lomařsky upraveného s vyspárováním cementovou maltou, zdiva obkladního</t>
  </si>
  <si>
    <t>7*0,3</t>
  </si>
  <si>
    <t>42</t>
  </si>
  <si>
    <t>321213345</t>
  </si>
  <si>
    <t>Zdivo nadzákladové z lomového kamene vodních staveb obkladní s vyspárováním</t>
  </si>
  <si>
    <t>2017122243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</si>
  <si>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</si>
  <si>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obklad lomovým kamenem tl. 0,3</t>
  </si>
  <si>
    <t>2,0*13,4*0,3</t>
  </si>
  <si>
    <t>43</t>
  </si>
  <si>
    <t>321311116</t>
  </si>
  <si>
    <t>Konstrukce vodních staveb z betonu prostého mrazuvzdorného tř. C 30/37</t>
  </si>
  <si>
    <t>-923299900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</si>
  <si>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</si>
  <si>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sanace dna vývařiště - úprava dna betonem dle potřeby</t>
  </si>
  <si>
    <t>67</t>
  </si>
  <si>
    <t>44</t>
  </si>
  <si>
    <t>321321116</t>
  </si>
  <si>
    <t>Konstrukce vodních staveb ze ŽB mrazuvzdorného tř. C 30/37</t>
  </si>
  <si>
    <t>1527104037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</si>
  <si>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</si>
  <si>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"stupeň"90</t>
  </si>
  <si>
    <t>"závěrečný práh"43</t>
  </si>
  <si>
    <t>"rybí přechod"34</t>
  </si>
  <si>
    <t>45</t>
  </si>
  <si>
    <t>321351010</t>
  </si>
  <si>
    <t>Bednění konstrukcí vodních staveb rovinné - zřízení</t>
  </si>
  <si>
    <t>-1670657003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</si>
  <si>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</si>
  <si>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"stupeň"111</t>
  </si>
  <si>
    <t>"práh"56</t>
  </si>
  <si>
    <t>"rybí přechod"49</t>
  </si>
  <si>
    <t>"přehrazení toku"6</t>
  </si>
  <si>
    <t>46</t>
  </si>
  <si>
    <t>321352010</t>
  </si>
  <si>
    <t>Bednění konstrukcí vodních staveb rovinné - odstranění</t>
  </si>
  <si>
    <t>2091571177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</si>
  <si>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</si>
  <si>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viz pol.3213351010</t>
  </si>
  <si>
    <t>222</t>
  </si>
  <si>
    <t>47</t>
  </si>
  <si>
    <t>321366111</t>
  </si>
  <si>
    <t>Výztuž železobetonových konstrukcí vodních staveb z oceli 10 505</t>
  </si>
  <si>
    <t>-1078556629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</si>
  <si>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z oceli 10 505 (R) nebo BSt 500 (nebo svařovaných sítí)</t>
  </si>
  <si>
    <t>specifikace výztuže dle armovacích výkresů</t>
  </si>
  <si>
    <t>předpoklad 150kg/m3</t>
  </si>
  <si>
    <t>167*0,15</t>
  </si>
  <si>
    <t>Vodorovné konstrukce</t>
  </si>
  <si>
    <t>48</t>
  </si>
  <si>
    <t>451311521</t>
  </si>
  <si>
    <t>Podklad pro dlažbu z betonu prostého mrazuvzdorného tř. C 25/30 vrstva tl nad 100 do 150 mm</t>
  </si>
  <si>
    <t>-1711005340</t>
  </si>
  <si>
    <t>Podklad z prostého betonu pod dlažbu pro prostředí s mrazovými cykly, ve vrstvě tl. přes 100 do 150 mm</t>
  </si>
  <si>
    <t>pod dlažbu u rybnochodu</t>
  </si>
  <si>
    <t>49</t>
  </si>
  <si>
    <t>462511270</t>
  </si>
  <si>
    <t>Zához z lomového kamene bez proštěrkování z terénu hmotnost do 200 kg</t>
  </si>
  <si>
    <t>-121681952</t>
  </si>
  <si>
    <t>Zához z lomového kamene neupraveného záhozového bez proštěrkování z terénu, hmotnosti jednotlivých kamenů do 200 kg</t>
  </si>
  <si>
    <t>velké kameny v rybochodu (přehrážky)</t>
  </si>
  <si>
    <t>18*0,05</t>
  </si>
  <si>
    <t>50</t>
  </si>
  <si>
    <t>462512R2</t>
  </si>
  <si>
    <t>Zához z lomového kamene s proštěrkováním z terénu bez dodávky materiálu</t>
  </si>
  <si>
    <t>688431976</t>
  </si>
  <si>
    <t>Zához z lomového kamene neupraveného záhozového s proštěrkováním z terénu, hmotnosti jednotlivých kamenů přes 200 do 500 kg, za opětovné využití vybouraného materiálu</t>
  </si>
  <si>
    <t>opětovné zřízení záhnozu za použití vybouraného marteriálu</t>
  </si>
  <si>
    <t>51</t>
  </si>
  <si>
    <t>462512R1</t>
  </si>
  <si>
    <t>Zához z lomového kamene s proštěrkováním z terénu hmotnost nad 500 kg</t>
  </si>
  <si>
    <t>2022554550</t>
  </si>
  <si>
    <t>Zához z lomového kamene neupraveného záhozového s proštěrkováním z terénu, hmotnosti jednotlivých kamenů nad 500 kg</t>
  </si>
  <si>
    <t>"nad jezem"49</t>
  </si>
  <si>
    <t>"ve vývaru"10</t>
  </si>
  <si>
    <t>"za závěr.prahem"119</t>
  </si>
  <si>
    <t>52</t>
  </si>
  <si>
    <t>462519003</t>
  </si>
  <si>
    <t>Příplatek za urovnání ploch záhozu z lomového kamene hmotnost nad 200 do 500 kg</t>
  </si>
  <si>
    <t>1057943246</t>
  </si>
  <si>
    <t>Zához z lomového kamene neupraveného záhozového Příplatek k cenám za urovnání viditelných ploch záhozu z kamene, hmotnosti jednotlivých kamenů přes 200 do 500 kg</t>
  </si>
  <si>
    <t>opravený zához</t>
  </si>
  <si>
    <t>47,5</t>
  </si>
  <si>
    <t>53</t>
  </si>
  <si>
    <t>464511111</t>
  </si>
  <si>
    <t>Pohoz z lomového kamene neupraveného tříděného z terénu</t>
  </si>
  <si>
    <t>1222480976</t>
  </si>
  <si>
    <t>Pohoz dna nebo svahů jakékoliv tloušťky z lomového kamene neupraveného tříděného z terénu</t>
  </si>
  <si>
    <t>dno rybochodu</t>
  </si>
  <si>
    <t>54</t>
  </si>
  <si>
    <t>465512327</t>
  </si>
  <si>
    <t>Dlažba z lomového kamene na sucho se zalitím spár cementovou maltou tl 300 mm</t>
  </si>
  <si>
    <t>-1990597780</t>
  </si>
  <si>
    <t>Dlažba z lomového kamene lomařsky upraveného na sucho se zalitím spár cementovou maltou, tl. kamene 300 mm</t>
  </si>
  <si>
    <t>obklad stupně</t>
  </si>
  <si>
    <t>59</t>
  </si>
  <si>
    <t>odpočet ve sklonu 5:1</t>
  </si>
  <si>
    <t>-13,4*2,0</t>
  </si>
  <si>
    <t>kamenná dlažba na břehu u rybochodu</t>
  </si>
  <si>
    <t>Úpravy povrchů, podlahy a osazování výplní</t>
  </si>
  <si>
    <t>55</t>
  </si>
  <si>
    <t>628635512</t>
  </si>
  <si>
    <t>Vyplnění spár zdiva z lomového kamene maltou cementovou na hl do 70 mm s vyspárováním</t>
  </si>
  <si>
    <t>1868796020</t>
  </si>
  <si>
    <t>Vyplnění spár dosavadních konstrukcí zdiva cementovou maltou s vyčištěním spár hloubky do 70 mm, zdiva z lomového kamene s vyspárováním</t>
  </si>
  <si>
    <t>přespárování dlažby</t>
  </si>
  <si>
    <t>Ostatní konstrukce a práce, bourání</t>
  </si>
  <si>
    <t>56</t>
  </si>
  <si>
    <t>938901101</t>
  </si>
  <si>
    <t>Očištění dlažby z lomového kamene nebo z betonových desek od porostu</t>
  </si>
  <si>
    <t>1063652131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</si>
  <si>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</si>
  <si>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očištění dlažeb</t>
  </si>
  <si>
    <t>66</t>
  </si>
  <si>
    <t>57</t>
  </si>
  <si>
    <t>953333234</t>
  </si>
  <si>
    <t>PVC těsnící pás do pracovních spar betonových kcí vnější š 500 mm</t>
  </si>
  <si>
    <t>-773718099</t>
  </si>
  <si>
    <t>PVC těsnící pás do betonových konstrukcí do pracovních spar vnější, pokládaný na bednění nebo podkladní beton z vnější strany konstrukce šířky 500 mm</t>
  </si>
  <si>
    <t>viz D.1.1.a.1, C.5</t>
  </si>
  <si>
    <t>960111221</t>
  </si>
  <si>
    <t>Bourání vodních staveb z dílců prefabrikovaných betonových a železobetonových, z vodní hladiny</t>
  </si>
  <si>
    <t>1413582979</t>
  </si>
  <si>
    <t>Bourání konstrukcí vodních staveb z hladiny, s naložením vybouraných hmot a suti na dopravní prostředek nebo s odklizením na hromady do vzdálenosti 20 m z dílců prefabrikovaných betonových a železobetonových</t>
  </si>
  <si>
    <t>bourání rybího přechodu</t>
  </si>
  <si>
    <t>960211251</t>
  </si>
  <si>
    <t>Bourání vodních staveb zděných z kamene nebo z cihel, z vodní hladiny</t>
  </si>
  <si>
    <t>-247348028</t>
  </si>
  <si>
    <t>Bourání konstrukcí vodních staveb z hladiny, s naložením vybouraných hmot a suti na dopravní prostředek nebo s odklizením na hromady do vzdálenosti 20 m zděných z kamene nebo z cihel</t>
  </si>
  <si>
    <t>bourání opevnění</t>
  </si>
  <si>
    <t>60</t>
  </si>
  <si>
    <t>960321271</t>
  </si>
  <si>
    <t>Bourání vodních staveb ze železobetonu, z vodní hladiny</t>
  </si>
  <si>
    <t>-68682050</t>
  </si>
  <si>
    <t>Bourání konstrukcí vodních staveb z hladiny, s naložením vybouraných hmot a suti na dopravní prostředek nebo s odklizením na hromady do vzdálenosti 20 m ze železobetonu</t>
  </si>
  <si>
    <t>bourání původního stupně</t>
  </si>
  <si>
    <t>81</t>
  </si>
  <si>
    <t>bourání závěrečný práh</t>
  </si>
  <si>
    <t>997</t>
  </si>
  <si>
    <t>Přesun sutě</t>
  </si>
  <si>
    <t>61</t>
  </si>
  <si>
    <t>997013801</t>
  </si>
  <si>
    <t>Poplatek za uložení stavebního betonového odpadu na skládce (skládkovné)</t>
  </si>
  <si>
    <t>1292786500</t>
  </si>
  <si>
    <t>Poplatek za uložení stavebního odpadu na skládce (skládkovné) betonového</t>
  </si>
  <si>
    <t>konstrukce beton+kámen</t>
  </si>
  <si>
    <t>44,046+39,75</t>
  </si>
  <si>
    <t>62</t>
  </si>
  <si>
    <t>997013802</t>
  </si>
  <si>
    <t>Poplatek za uložení stavebního železobetonového odpadu na skládce (skládkovné)</t>
  </si>
  <si>
    <t>-647771050</t>
  </si>
  <si>
    <t>Poplatek za uložení stavebního odpadu na skládce (skládkovné) železobetonového</t>
  </si>
  <si>
    <t>konstrukce ze žb</t>
  </si>
  <si>
    <t>310,65</t>
  </si>
  <si>
    <t>63</t>
  </si>
  <si>
    <t>997321211</t>
  </si>
  <si>
    <t>Svislá doprava suti a vybouraných hmot v do 4 m</t>
  </si>
  <si>
    <t>-1989188878</t>
  </si>
  <si>
    <t>Svislá doprava suti a vybouraných hmot s naložením do dopravního zařízení a s vyprázdněním dopravního zařízení na hromadu nebo do dopravního prostředku na výšku do 4 m</t>
  </si>
  <si>
    <t>pro vybouranou konstrukci stupně a prahu</t>
  </si>
  <si>
    <t>64</t>
  </si>
  <si>
    <t>997321511</t>
  </si>
  <si>
    <t>Vodorovná doprava suti a vybouraných hmot po suchu do 1 km</t>
  </si>
  <si>
    <t>2055305160</t>
  </si>
  <si>
    <t>Vodorovná doprava suti a vybouraných hmot bez naložení, s vyložením a hrubým urovnáním po suchu, na vzdálenost do 1 km</t>
  </si>
  <si>
    <t>odvoz vybouraných konstrukcí na skládku</t>
  </si>
  <si>
    <t>44,046+39,75+310,65</t>
  </si>
  <si>
    <t>65</t>
  </si>
  <si>
    <t>997321519</t>
  </si>
  <si>
    <t>Příplatek ZKD 1km vodorovné dopravy suti a vybouraných hmot po suchu</t>
  </si>
  <si>
    <t>1212626624</t>
  </si>
  <si>
    <t>Vodorovná doprava suti a vybouraných hmot bez naložení, s vyložením a hrubým urovnáním po suchu, na vzdálenost Příplatek k cenám za každý další i započatý 1 km přes 1 km</t>
  </si>
  <si>
    <t>odvoz na skládku do 20km</t>
  </si>
  <si>
    <t>394,446*19</t>
  </si>
  <si>
    <t>997321R1</t>
  </si>
  <si>
    <t>Likvidace hydroizolační folie</t>
  </si>
  <si>
    <t>-646524438</t>
  </si>
  <si>
    <t>použitá folie z hrázky obtoku</t>
  </si>
  <si>
    <t>0,294</t>
  </si>
  <si>
    <t>998</t>
  </si>
  <si>
    <t>Přesun hmot</t>
  </si>
  <si>
    <t>998323011</t>
  </si>
  <si>
    <t>Přesun hmot pro jezy a stupně</t>
  </si>
  <si>
    <t>625348037</t>
  </si>
  <si>
    <t>Přesun hmot pro jezy a stupně dopravní vzdálenost do 500 m</t>
  </si>
  <si>
    <t>PSV</t>
  </si>
  <si>
    <t>Práce a dodávky PSV</t>
  </si>
  <si>
    <t>711</t>
  </si>
  <si>
    <t>Izolace proti vodě, vlhkosti a plynům</t>
  </si>
  <si>
    <t>68</t>
  </si>
  <si>
    <t>711131821</t>
  </si>
  <si>
    <t>Odstranění izolace proti zemní vlhkosti svislé</t>
  </si>
  <si>
    <t>-1335989136</t>
  </si>
  <si>
    <t>Odstranění izolace proti zemní vlhkosti na ploše svislé S</t>
  </si>
  <si>
    <t>při odstranění obtoku</t>
  </si>
  <si>
    <t>1,5*51,5</t>
  </si>
  <si>
    <t>1,5*47,5</t>
  </si>
  <si>
    <t>69</t>
  </si>
  <si>
    <t>711432101</t>
  </si>
  <si>
    <t>Provedení izolace proti tlakové vodě svislé na sucho pásem AIP nebo tkaninou</t>
  </si>
  <si>
    <t>-1270757759</t>
  </si>
  <si>
    <t>Provedení izolace proti povrchové a podpovrchové tlakové vodě pásy na sucho AIP nebo tkaniny na ploše svislé S</t>
  </si>
  <si>
    <t>hydroizolační folie v hrázce obtoku</t>
  </si>
  <si>
    <t>70</t>
  </si>
  <si>
    <t>283220R1</t>
  </si>
  <si>
    <t>hydroizolační folie zemní z měkčenného PVC</t>
  </si>
  <si>
    <t>668510185</t>
  </si>
  <si>
    <t xml:space="preserve">fólie zemní hydroizolační mPVC, tl. 1,5 mm, š. 1,5m </t>
  </si>
  <si>
    <t>specifikace k pol.711432101</t>
  </si>
  <si>
    <t>148,5*1,2</t>
  </si>
  <si>
    <t>71</t>
  </si>
  <si>
    <t>998711101</t>
  </si>
  <si>
    <t>Přesun hmot tonážní pro izolace proti vodě, vlhkosti a plynům v objektech výšky do 6 m</t>
  </si>
  <si>
    <t>1590026468</t>
  </si>
  <si>
    <t>Přesun hmot pro izolace proti vodě, vlhkosti a plynům stanovený z hmotnosti přesunovaného materiálu vodorovná dopravní vzdálenost do 50 m v objektech výšky do 6 m</t>
  </si>
  <si>
    <t>SO 02 - Stupeň č. 2 ř. km 30,694 (km 30,696)</t>
  </si>
  <si>
    <t>-1214208802</t>
  </si>
  <si>
    <t>viz C.5, D.1.1.b.1, -4</t>
  </si>
  <si>
    <t>-1866293896</t>
  </si>
  <si>
    <t>-1319078305</t>
  </si>
  <si>
    <t>-1105564264</t>
  </si>
  <si>
    <t>-633405604</t>
  </si>
  <si>
    <t>585701914</t>
  </si>
  <si>
    <t>1,5*49</t>
  </si>
  <si>
    <t>-301134031</t>
  </si>
  <si>
    <t>174</t>
  </si>
  <si>
    <t>-2088029938</t>
  </si>
  <si>
    <t>329*0,2</t>
  </si>
  <si>
    <t>-689230091</t>
  </si>
  <si>
    <t>83</t>
  </si>
  <si>
    <t>-1088932507</t>
  </si>
  <si>
    <t>83*0,2</t>
  </si>
  <si>
    <t>-1182373536</t>
  </si>
  <si>
    <t>(0,4+0,7)*3,6</t>
  </si>
  <si>
    <t>1025355631</t>
  </si>
  <si>
    <t>12-4</t>
  </si>
  <si>
    <t>808195737</t>
  </si>
  <si>
    <t>-1704995634</t>
  </si>
  <si>
    <t>-276494403</t>
  </si>
  <si>
    <t>-2146859264</t>
  </si>
  <si>
    <t>-1674047785</t>
  </si>
  <si>
    <t>350</t>
  </si>
  <si>
    <t>788014008</t>
  </si>
  <si>
    <t>"práh"41</t>
  </si>
  <si>
    <t>"rybí přechod"22</t>
  </si>
  <si>
    <t>310910560</t>
  </si>
  <si>
    <t>456</t>
  </si>
  <si>
    <t>174566443</t>
  </si>
  <si>
    <t>3,96+8</t>
  </si>
  <si>
    <t>1262934877</t>
  </si>
  <si>
    <t>73,5</t>
  </si>
  <si>
    <t>2097224280</t>
  </si>
  <si>
    <t>239+83</t>
  </si>
  <si>
    <t>322-71</t>
  </si>
  <si>
    <t>386943594</t>
  </si>
  <si>
    <t>-603729111</t>
  </si>
  <si>
    <t>-1774411211</t>
  </si>
  <si>
    <t>-1146484343</t>
  </si>
  <si>
    <t>251</t>
  </si>
  <si>
    <t>615683922</t>
  </si>
  <si>
    <t>8+3,96</t>
  </si>
  <si>
    <t>-1105994844</t>
  </si>
  <si>
    <t>1042026482</t>
  </si>
  <si>
    <t>124*0,15*1,6</t>
  </si>
  <si>
    <t>-1590515394</t>
  </si>
  <si>
    <t>1553641652</t>
  </si>
  <si>
    <t>322+11,96</t>
  </si>
  <si>
    <t>-874451541</t>
  </si>
  <si>
    <t>305373051</t>
  </si>
  <si>
    <t>124</t>
  </si>
  <si>
    <t>-1547931156</t>
  </si>
  <si>
    <t>124*0,015</t>
  </si>
  <si>
    <t>690939399</t>
  </si>
  <si>
    <t>-1925894123</t>
  </si>
  <si>
    <t>201</t>
  </si>
  <si>
    <t>"práh"65</t>
  </si>
  <si>
    <t>183</t>
  </si>
  <si>
    <t>-2089293745</t>
  </si>
  <si>
    <t>1317958108</t>
  </si>
  <si>
    <t>-525392224</t>
  </si>
  <si>
    <t>-1348143801</t>
  </si>
  <si>
    <t>89</t>
  </si>
  <si>
    <t>1211475348</t>
  </si>
  <si>
    <t>4*0,3</t>
  </si>
  <si>
    <t>2070873359</t>
  </si>
  <si>
    <t>1,5*17,7*0,3</t>
  </si>
  <si>
    <t>772505671</t>
  </si>
  <si>
    <t>1816848363</t>
  </si>
  <si>
    <t>"stupeň"67</t>
  </si>
  <si>
    <t>"závěrečný práh"44</t>
  </si>
  <si>
    <t>"rybí přechod"15</t>
  </si>
  <si>
    <t>2046538897</t>
  </si>
  <si>
    <t>"stupeň"78</t>
  </si>
  <si>
    <t>"práh"63</t>
  </si>
  <si>
    <t>943533892</t>
  </si>
  <si>
    <t>169</t>
  </si>
  <si>
    <t>32374447</t>
  </si>
  <si>
    <t>126*0,15</t>
  </si>
  <si>
    <t>-1652627650</t>
  </si>
  <si>
    <t>722409238</t>
  </si>
  <si>
    <t>371948383</t>
  </si>
  <si>
    <t>"nad jezem"59</t>
  </si>
  <si>
    <t>"ve vývaru"6</t>
  </si>
  <si>
    <t>"za závěr.prahem"115</t>
  </si>
  <si>
    <t>-269228842</t>
  </si>
  <si>
    <t>1735097504</t>
  </si>
  <si>
    <t>1915848369</t>
  </si>
  <si>
    <t>-1356491895</t>
  </si>
  <si>
    <t>-17,7*1,5</t>
  </si>
  <si>
    <t>435293122</t>
  </si>
  <si>
    <t>413073482</t>
  </si>
  <si>
    <t>-2043162499</t>
  </si>
  <si>
    <t>viz D.1.1.b.1, C.5</t>
  </si>
  <si>
    <t>-2025392935</t>
  </si>
  <si>
    <t>1270301279</t>
  </si>
  <si>
    <t>-36640683</t>
  </si>
  <si>
    <t>82</t>
  </si>
  <si>
    <t>444694604</t>
  </si>
  <si>
    <t>44,046+29,15</t>
  </si>
  <si>
    <t>1359025547</t>
  </si>
  <si>
    <t>327,75</t>
  </si>
  <si>
    <t>-295322878</t>
  </si>
  <si>
    <t>-89309433</t>
  </si>
  <si>
    <t>44,046+29,15+327,75</t>
  </si>
  <si>
    <t>274308143</t>
  </si>
  <si>
    <t>400,946*19</t>
  </si>
  <si>
    <t>-472826629</t>
  </si>
  <si>
    <t>2105141172</t>
  </si>
  <si>
    <t>1304758847</t>
  </si>
  <si>
    <t>277011717</t>
  </si>
  <si>
    <t>2011292607</t>
  </si>
  <si>
    <t>147*1,2</t>
  </si>
  <si>
    <t>-1018514454</t>
  </si>
  <si>
    <t>SO 03 - Stupeň č. 3 ř. km 30,807 (km 30,812)</t>
  </si>
  <si>
    <t>-1350047556</t>
  </si>
  <si>
    <t>viz C.5, D.1.1.c.1, -4</t>
  </si>
  <si>
    <t>1128918508</t>
  </si>
  <si>
    <t>174841430</t>
  </si>
  <si>
    <t>1610956553</t>
  </si>
  <si>
    <t>1548096206</t>
  </si>
  <si>
    <t>358954526</t>
  </si>
  <si>
    <t>1,5*51</t>
  </si>
  <si>
    <t>1537184370</t>
  </si>
  <si>
    <t>180</t>
  </si>
  <si>
    <t>125</t>
  </si>
  <si>
    <t>-1332334669</t>
  </si>
  <si>
    <t>305*0,2</t>
  </si>
  <si>
    <t>-1236823908</t>
  </si>
  <si>
    <t>111</t>
  </si>
  <si>
    <t>1370420533</t>
  </si>
  <si>
    <t>111*0,2</t>
  </si>
  <si>
    <t>-141283749</t>
  </si>
  <si>
    <t>(0,32+0,45)*6</t>
  </si>
  <si>
    <t>-1511817742</t>
  </si>
  <si>
    <t>42-4,62</t>
  </si>
  <si>
    <t>1165983461</t>
  </si>
  <si>
    <t>256393333</t>
  </si>
  <si>
    <t>-1118916737</t>
  </si>
  <si>
    <t>-1004374203</t>
  </si>
  <si>
    <t>-1160090595</t>
  </si>
  <si>
    <t>336</t>
  </si>
  <si>
    <t>-775685384</t>
  </si>
  <si>
    <t>"práh"45</t>
  </si>
  <si>
    <t>"rybí přechod"33</t>
  </si>
  <si>
    <t>-1726642113</t>
  </si>
  <si>
    <t>539</t>
  </si>
  <si>
    <t>-2054994910</t>
  </si>
  <si>
    <t>4,62+37,38</t>
  </si>
  <si>
    <t>743635867</t>
  </si>
  <si>
    <t>76,5</t>
  </si>
  <si>
    <t>553817649</t>
  </si>
  <si>
    <t>305+111</t>
  </si>
  <si>
    <t>416-98</t>
  </si>
  <si>
    <t>-1447682929</t>
  </si>
  <si>
    <t>-1359668093</t>
  </si>
  <si>
    <t>749782681</t>
  </si>
  <si>
    <t>222464298</t>
  </si>
  <si>
    <t>318</t>
  </si>
  <si>
    <t>252204400</t>
  </si>
  <si>
    <t>501526697</t>
  </si>
  <si>
    <t>-625764002</t>
  </si>
  <si>
    <t>113*0,15*1,6</t>
  </si>
  <si>
    <t>468262285</t>
  </si>
  <si>
    <t>-766505167</t>
  </si>
  <si>
    <t xml:space="preserve">viz C.5, D.1.1.c.1, </t>
  </si>
  <si>
    <t>-1198831919</t>
  </si>
  <si>
    <t>2013864128</t>
  </si>
  <si>
    <t>113</t>
  </si>
  <si>
    <t>176582215</t>
  </si>
  <si>
    <t>113*0,015</t>
  </si>
  <si>
    <t>1937359422</t>
  </si>
  <si>
    <t>454609590</t>
  </si>
  <si>
    <t>194</t>
  </si>
  <si>
    <t>"práh"73</t>
  </si>
  <si>
    <t>217</t>
  </si>
  <si>
    <t>-1645173813</t>
  </si>
  <si>
    <t>1458851535</t>
  </si>
  <si>
    <t>-1061756156</t>
  </si>
  <si>
    <t>1600487405</t>
  </si>
  <si>
    <t>103</t>
  </si>
  <si>
    <t>1745016812</t>
  </si>
  <si>
    <t>624938254</t>
  </si>
  <si>
    <t>2,1*18,3*0,3</t>
  </si>
  <si>
    <t>-267390658</t>
  </si>
  <si>
    <t>-725403111</t>
  </si>
  <si>
    <t>"stupeň"94</t>
  </si>
  <si>
    <t>"závěrečný práh"51</t>
  </si>
  <si>
    <t>"rybí přechod"29</t>
  </si>
  <si>
    <t>45792972</t>
  </si>
  <si>
    <t>"stupeň"107</t>
  </si>
  <si>
    <t>"rybí přechod"48</t>
  </si>
  <si>
    <t>2028052850</t>
  </si>
  <si>
    <t>225</t>
  </si>
  <si>
    <t>1664076257</t>
  </si>
  <si>
    <t>174*0,15</t>
  </si>
  <si>
    <t>-962328827</t>
  </si>
  <si>
    <t>-603064722</t>
  </si>
  <si>
    <t>15*0,05</t>
  </si>
  <si>
    <t>-508719349</t>
  </si>
  <si>
    <t>"ve vývaru"15</t>
  </si>
  <si>
    <t>"za závěr.prahem"122</t>
  </si>
  <si>
    <t>271040181</t>
  </si>
  <si>
    <t>843050590</t>
  </si>
  <si>
    <t>37,5</t>
  </si>
  <si>
    <t>-1108304213</t>
  </si>
  <si>
    <t>1374989736</t>
  </si>
  <si>
    <t>-18,3*2,1</t>
  </si>
  <si>
    <t>2002837565</t>
  </si>
  <si>
    <t>-550431851</t>
  </si>
  <si>
    <t>-77680092</t>
  </si>
  <si>
    <t>viz D.1.1.c.1, C.5</t>
  </si>
  <si>
    <t>-383505418</t>
  </si>
  <si>
    <t>2016320940</t>
  </si>
  <si>
    <t>-1778358524</t>
  </si>
  <si>
    <t>104</t>
  </si>
  <si>
    <t>551138124</t>
  </si>
  <si>
    <t>44,046+23,85</t>
  </si>
  <si>
    <t>778389793</t>
  </si>
  <si>
    <t>376,2</t>
  </si>
  <si>
    <t>-232442709</t>
  </si>
  <si>
    <t>-981024297</t>
  </si>
  <si>
    <t>44,046+23,85+376,2</t>
  </si>
  <si>
    <t>-103612290</t>
  </si>
  <si>
    <t>444,096*19</t>
  </si>
  <si>
    <t>1498859329</t>
  </si>
  <si>
    <t>0,33</t>
  </si>
  <si>
    <t>-350744222</t>
  </si>
  <si>
    <t>234458161</t>
  </si>
  <si>
    <t>-734041497</t>
  </si>
  <si>
    <t>1217527986</t>
  </si>
  <si>
    <t>153*1,2</t>
  </si>
  <si>
    <t>1291427657</t>
  </si>
  <si>
    <t>SO 04 - Stupeň č. 4 ř. km 30,858 (km 30,915)</t>
  </si>
  <si>
    <t>1636230107</t>
  </si>
  <si>
    <t>viz C.5, D.1.1.d.1, -4</t>
  </si>
  <si>
    <t>208442624</t>
  </si>
  <si>
    <t>-1811312271</t>
  </si>
  <si>
    <t>6756851</t>
  </si>
  <si>
    <t>-1865252409</t>
  </si>
  <si>
    <t>1609819165</t>
  </si>
  <si>
    <t>1,5*53</t>
  </si>
  <si>
    <t>2039315923</t>
  </si>
  <si>
    <t>176</t>
  </si>
  <si>
    <t>-150697247</t>
  </si>
  <si>
    <t>199*0,2</t>
  </si>
  <si>
    <t>-1220761885</t>
  </si>
  <si>
    <t>120</t>
  </si>
  <si>
    <t>215133644</t>
  </si>
  <si>
    <t>120*0,2</t>
  </si>
  <si>
    <t>1040493433</t>
  </si>
  <si>
    <t>(0,3+0,4)*6,4</t>
  </si>
  <si>
    <t>1872556509</t>
  </si>
  <si>
    <t>27-4,48</t>
  </si>
  <si>
    <t>-884601761</t>
  </si>
  <si>
    <t>1561200599</t>
  </si>
  <si>
    <t>-1517873005</t>
  </si>
  <si>
    <t>976117498</t>
  </si>
  <si>
    <t>-1582798796</t>
  </si>
  <si>
    <t>325</t>
  </si>
  <si>
    <t>1510425202</t>
  </si>
  <si>
    <t>"práh"50</t>
  </si>
  <si>
    <t>"rybí přechod"35</t>
  </si>
  <si>
    <t>-2110772395</t>
  </si>
  <si>
    <t>404</t>
  </si>
  <si>
    <t>-626997444</t>
  </si>
  <si>
    <t>4,48+22,52</t>
  </si>
  <si>
    <t>1627697301</t>
  </si>
  <si>
    <t>79,5</t>
  </si>
  <si>
    <t>521263518</t>
  </si>
  <si>
    <t>120+199</t>
  </si>
  <si>
    <t>110</t>
  </si>
  <si>
    <t>319-110</t>
  </si>
  <si>
    <t>1709951222</t>
  </si>
  <si>
    <t>-1284134748</t>
  </si>
  <si>
    <t>2001120549</t>
  </si>
  <si>
    <t>-1281503971</t>
  </si>
  <si>
    <t>209</t>
  </si>
  <si>
    <t>-942698164</t>
  </si>
  <si>
    <t>1434214811</t>
  </si>
  <si>
    <t>-670614711</t>
  </si>
  <si>
    <t>159*0,15*1,6</t>
  </si>
  <si>
    <t>-1967756187</t>
  </si>
  <si>
    <t>-1257074771</t>
  </si>
  <si>
    <t xml:space="preserve">viz C.5, D.1.1.d.1, </t>
  </si>
  <si>
    <t>-923905490</t>
  </si>
  <si>
    <t>-69070642</t>
  </si>
  <si>
    <t>159</t>
  </si>
  <si>
    <t>-1461570660</t>
  </si>
  <si>
    <t>159*0,015</t>
  </si>
  <si>
    <t>-386830943</t>
  </si>
  <si>
    <t>-1863415570</t>
  </si>
  <si>
    <t>187</t>
  </si>
  <si>
    <t>"práh"80</t>
  </si>
  <si>
    <t>163</t>
  </si>
  <si>
    <t>1359794685</t>
  </si>
  <si>
    <t>-714745518</t>
  </si>
  <si>
    <t>392629715</t>
  </si>
  <si>
    <t>-1473275654</t>
  </si>
  <si>
    <t>101</t>
  </si>
  <si>
    <t>-1916277972</t>
  </si>
  <si>
    <t>1648550601</t>
  </si>
  <si>
    <t>1,3*16,9*0,3</t>
  </si>
  <si>
    <t>1416516245</t>
  </si>
  <si>
    <t>219021394</t>
  </si>
  <si>
    <t>"stupeň"65</t>
  </si>
  <si>
    <t>"závěrečný práh"33</t>
  </si>
  <si>
    <t>"rybí přechod"20</t>
  </si>
  <si>
    <t>138598600</t>
  </si>
  <si>
    <t>"práh"44</t>
  </si>
  <si>
    <t>"rybí přechod"28</t>
  </si>
  <si>
    <t>"přehrazení toku"5</t>
  </si>
  <si>
    <t>876802238</t>
  </si>
  <si>
    <t>144</t>
  </si>
  <si>
    <t>-702060458</t>
  </si>
  <si>
    <t>118*0,15</t>
  </si>
  <si>
    <t>-2027328612</t>
  </si>
  <si>
    <t>-1449203680</t>
  </si>
  <si>
    <t>1953717639</t>
  </si>
  <si>
    <t>"ve vývaru"0</t>
  </si>
  <si>
    <t>-1430016318</t>
  </si>
  <si>
    <t>-28146960</t>
  </si>
  <si>
    <t>42,5</t>
  </si>
  <si>
    <t>51507456</t>
  </si>
  <si>
    <t>1885629794</t>
  </si>
  <si>
    <t>-16,9*1,3</t>
  </si>
  <si>
    <t>1050558282</t>
  </si>
  <si>
    <t>-689061534</t>
  </si>
  <si>
    <t>-686013234</t>
  </si>
  <si>
    <t>viz D.1.1.d.1, C.5</t>
  </si>
  <si>
    <t>1030597236</t>
  </si>
  <si>
    <t>-997131738</t>
  </si>
  <si>
    <t>145995750</t>
  </si>
  <si>
    <t>87</t>
  </si>
  <si>
    <t>-240675968</t>
  </si>
  <si>
    <t>34,258+29,15</t>
  </si>
  <si>
    <t>-1350961750</t>
  </si>
  <si>
    <t>307,8</t>
  </si>
  <si>
    <t>1160737643</t>
  </si>
  <si>
    <t>-1154735227</t>
  </si>
  <si>
    <t>34,258+29,15+307,8</t>
  </si>
  <si>
    <t>387559472</t>
  </si>
  <si>
    <t>371,208*19</t>
  </si>
  <si>
    <t>18999</t>
  </si>
  <si>
    <t>0,343</t>
  </si>
  <si>
    <t>-127022068</t>
  </si>
  <si>
    <t>266264248</t>
  </si>
  <si>
    <t>-2026238208</t>
  </si>
  <si>
    <t>-1588612171</t>
  </si>
  <si>
    <t>159*1,2</t>
  </si>
  <si>
    <t>931924161</t>
  </si>
  <si>
    <t>SO 05 - Stupeň č. 5 ř. km 30,973 (km 30,977)</t>
  </si>
  <si>
    <t>-1538837844</t>
  </si>
  <si>
    <t>viz C.5, D.1.1.e.1, -4</t>
  </si>
  <si>
    <t>1414999397</t>
  </si>
  <si>
    <t>-650830278</t>
  </si>
  <si>
    <t>1889450256</t>
  </si>
  <si>
    <t>2136133347</t>
  </si>
  <si>
    <t>203746968</t>
  </si>
  <si>
    <t>1,5*40</t>
  </si>
  <si>
    <t>1,5*43</t>
  </si>
  <si>
    <t>59818497</t>
  </si>
  <si>
    <t>136</t>
  </si>
  <si>
    <t>407083174</t>
  </si>
  <si>
    <t>181*0,2</t>
  </si>
  <si>
    <t>1259293709</t>
  </si>
  <si>
    <t>118</t>
  </si>
  <si>
    <t>-1143744296</t>
  </si>
  <si>
    <t>118*0,2</t>
  </si>
  <si>
    <t>1876964535</t>
  </si>
  <si>
    <t>(0,32+0,45)*8,4</t>
  </si>
  <si>
    <t>267206646</t>
  </si>
  <si>
    <t>20-6,468</t>
  </si>
  <si>
    <t>-1754399836</t>
  </si>
  <si>
    <t>1717451075</t>
  </si>
  <si>
    <t>1088619983</t>
  </si>
  <si>
    <t>747761879</t>
  </si>
  <si>
    <t>-206753117</t>
  </si>
  <si>
    <t>306</t>
  </si>
  <si>
    <t>-212453124</t>
  </si>
  <si>
    <t>"práh"33</t>
  </si>
  <si>
    <t>"rybí přechod"44</t>
  </si>
  <si>
    <t>-242139857</t>
  </si>
  <si>
    <t>332</t>
  </si>
  <si>
    <t>657352293</t>
  </si>
  <si>
    <t>6,468+13,532</t>
  </si>
  <si>
    <t>655722106</t>
  </si>
  <si>
    <t>-481137544</t>
  </si>
  <si>
    <t>181+118</t>
  </si>
  <si>
    <t>299-89</t>
  </si>
  <si>
    <t>2074735520</t>
  </si>
  <si>
    <t>447453027</t>
  </si>
  <si>
    <t>64,5</t>
  </si>
  <si>
    <t>-2057785361</t>
  </si>
  <si>
    <t>-1915610708</t>
  </si>
  <si>
    <t>210</t>
  </si>
  <si>
    <t>421453031</t>
  </si>
  <si>
    <t>-177819283</t>
  </si>
  <si>
    <t>181326029</t>
  </si>
  <si>
    <t>118*0,15*1,6</t>
  </si>
  <si>
    <t>795457225</t>
  </si>
  <si>
    <t>472102530</t>
  </si>
  <si>
    <t xml:space="preserve">viz C.5, D.1.1.e.1, </t>
  </si>
  <si>
    <t>-1883034550</t>
  </si>
  <si>
    <t>1943647042</t>
  </si>
  <si>
    <t>-317215318</t>
  </si>
  <si>
    <t>118*0,015</t>
  </si>
  <si>
    <t>1832989179</t>
  </si>
  <si>
    <t>936654837</t>
  </si>
  <si>
    <t>"práh"52</t>
  </si>
  <si>
    <t>134</t>
  </si>
  <si>
    <t>-1476174518</t>
  </si>
  <si>
    <t>1615266342</t>
  </si>
  <si>
    <t>-1750506217</t>
  </si>
  <si>
    <t>-1156386770</t>
  </si>
  <si>
    <t>88</t>
  </si>
  <si>
    <t>1817090935</t>
  </si>
  <si>
    <t>2022621045</t>
  </si>
  <si>
    <t>1,3*14,2*0,3</t>
  </si>
  <si>
    <t>-742396493</t>
  </si>
  <si>
    <t>-261091871</t>
  </si>
  <si>
    <t>"stupeň"53</t>
  </si>
  <si>
    <t>"závěrečný práh"27</t>
  </si>
  <si>
    <t>-1638595214</t>
  </si>
  <si>
    <t>"stupeň"66</t>
  </si>
  <si>
    <t>"práh"38</t>
  </si>
  <si>
    <t>"rybí přechod"36</t>
  </si>
  <si>
    <t>-100142950</t>
  </si>
  <si>
    <t>145</t>
  </si>
  <si>
    <t>-624115188</t>
  </si>
  <si>
    <t>109*0,15</t>
  </si>
  <si>
    <t>316635852</t>
  </si>
  <si>
    <t>766527121</t>
  </si>
  <si>
    <t>96345949</t>
  </si>
  <si>
    <t>"nad jezem"42</t>
  </si>
  <si>
    <t>"za závěr.prahem"95</t>
  </si>
  <si>
    <t>1383605358</t>
  </si>
  <si>
    <t>-1990048410</t>
  </si>
  <si>
    <t>1067087493</t>
  </si>
  <si>
    <t>-910513966</t>
  </si>
  <si>
    <t>-14,2*1,3</t>
  </si>
  <si>
    <t>-1046931372</t>
  </si>
  <si>
    <t>1539040163</t>
  </si>
  <si>
    <t>-1542798889</t>
  </si>
  <si>
    <t>viz D.1.1.e.1, C.5</t>
  </si>
  <si>
    <t>1724922848</t>
  </si>
  <si>
    <t>420968891</t>
  </si>
  <si>
    <t>1886913300</t>
  </si>
  <si>
    <t>-697063737</t>
  </si>
  <si>
    <t>46,493+53</t>
  </si>
  <si>
    <t>-965647278</t>
  </si>
  <si>
    <t>199,5</t>
  </si>
  <si>
    <t>-1860280167</t>
  </si>
  <si>
    <t>-1380594034</t>
  </si>
  <si>
    <t>46,493+53,0+199,5</t>
  </si>
  <si>
    <t>1717695621</t>
  </si>
  <si>
    <t>298,993*19</t>
  </si>
  <si>
    <t>1551115278</t>
  </si>
  <si>
    <t>0,269</t>
  </si>
  <si>
    <t>1807010931</t>
  </si>
  <si>
    <t>1666057476</t>
  </si>
  <si>
    <t>2006566412</t>
  </si>
  <si>
    <t>-309100803</t>
  </si>
  <si>
    <t>124,5*1,2</t>
  </si>
  <si>
    <t>-91703713</t>
  </si>
  <si>
    <t>SO 06 - Stupeň č. 6 ř. km 31,097 (km 31,102)</t>
  </si>
  <si>
    <t>-1807215740</t>
  </si>
  <si>
    <t>viz C.5, D.1.1.f.1, -4</t>
  </si>
  <si>
    <t>-615860683</t>
  </si>
  <si>
    <t>573440846</t>
  </si>
  <si>
    <t>-707146904</t>
  </si>
  <si>
    <t>749178708</t>
  </si>
  <si>
    <t>825790901</t>
  </si>
  <si>
    <t>1,5*50</t>
  </si>
  <si>
    <t>1,5*48</t>
  </si>
  <si>
    <t>-1197799741</t>
  </si>
  <si>
    <t>122</t>
  </si>
  <si>
    <t>1118092398</t>
  </si>
  <si>
    <t>281*0,2</t>
  </si>
  <si>
    <t>-130922123</t>
  </si>
  <si>
    <t>224295772</t>
  </si>
  <si>
    <t>25*0,2</t>
  </si>
  <si>
    <t>1481207986</t>
  </si>
  <si>
    <t>(0,32+0,4)*8,1</t>
  </si>
  <si>
    <t>-1500970682</t>
  </si>
  <si>
    <t>40-5,832</t>
  </si>
  <si>
    <t>272159886</t>
  </si>
  <si>
    <t>381</t>
  </si>
  <si>
    <t>1968497894</t>
  </si>
  <si>
    <t>-719424518</t>
  </si>
  <si>
    <t>-1277988517</t>
  </si>
  <si>
    <t>5,832+34,168</t>
  </si>
  <si>
    <t>1570531986</t>
  </si>
  <si>
    <t>75</t>
  </si>
  <si>
    <t>-1746142723</t>
  </si>
  <si>
    <t>281+25</t>
  </si>
  <si>
    <t>306-25</t>
  </si>
  <si>
    <t>326946605</t>
  </si>
  <si>
    <t>1803115188</t>
  </si>
  <si>
    <t>72</t>
  </si>
  <si>
    <t>-380989365</t>
  </si>
  <si>
    <t>529324416</t>
  </si>
  <si>
    <t>281</t>
  </si>
  <si>
    <t>-1371892207</t>
  </si>
  <si>
    <t>335322980</t>
  </si>
  <si>
    <t>145425912</t>
  </si>
  <si>
    <t>-1787944979</t>
  </si>
  <si>
    <t>1082931745</t>
  </si>
  <si>
    <t>1868068264</t>
  </si>
  <si>
    <t>-1229868302</t>
  </si>
  <si>
    <t>976842879</t>
  </si>
  <si>
    <t>-1444443871</t>
  </si>
  <si>
    <t>1061457561</t>
  </si>
  <si>
    <t>220</t>
  </si>
  <si>
    <t>-1959747416</t>
  </si>
  <si>
    <t>435223748</t>
  </si>
  <si>
    <t>-1179458426</t>
  </si>
  <si>
    <t>1515370552</t>
  </si>
  <si>
    <t>96</t>
  </si>
  <si>
    <t>-1207736016</t>
  </si>
  <si>
    <t>-1539998853</t>
  </si>
  <si>
    <t>1,3*15,1*0,3</t>
  </si>
  <si>
    <t>-87461336</t>
  </si>
  <si>
    <t>1279969395</t>
  </si>
  <si>
    <t>"stupeň"51</t>
  </si>
  <si>
    <t>"závěrečný práh"41</t>
  </si>
  <si>
    <t>"rybí přechod"18</t>
  </si>
  <si>
    <t>-1883191840</t>
  </si>
  <si>
    <t>"stupeň"68</t>
  </si>
  <si>
    <t>"práh"46</t>
  </si>
  <si>
    <t>324832171</t>
  </si>
  <si>
    <t>137</t>
  </si>
  <si>
    <t>1049712446</t>
  </si>
  <si>
    <t>110*0,15</t>
  </si>
  <si>
    <t>-1245869003</t>
  </si>
  <si>
    <t>-1882453276</t>
  </si>
  <si>
    <t>"nad jezem"53</t>
  </si>
  <si>
    <t>"za závěr.prahem"106</t>
  </si>
  <si>
    <t>637046479</t>
  </si>
  <si>
    <t>1079090468</t>
  </si>
  <si>
    <t>294376638</t>
  </si>
  <si>
    <t>160048494</t>
  </si>
  <si>
    <t>-15,1*1,3</t>
  </si>
  <si>
    <t>2001522602</t>
  </si>
  <si>
    <t>-1716230759</t>
  </si>
  <si>
    <t>642820131</t>
  </si>
  <si>
    <t>viz D.1.1.f.1, C.5</t>
  </si>
  <si>
    <t>-1303384919</t>
  </si>
  <si>
    <t>-2088593080</t>
  </si>
  <si>
    <t>-2090167927</t>
  </si>
  <si>
    <t>34,258+0</t>
  </si>
  <si>
    <t>-1737172208</t>
  </si>
  <si>
    <t>190,95</t>
  </si>
  <si>
    <t>-626001307</t>
  </si>
  <si>
    <t>1259060538</t>
  </si>
  <si>
    <t>34,258+190,95</t>
  </si>
  <si>
    <t>-785690136</t>
  </si>
  <si>
    <t>225,208*19</t>
  </si>
  <si>
    <t>1261504460</t>
  </si>
  <si>
    <t>0,318</t>
  </si>
  <si>
    <t>1698090144</t>
  </si>
  <si>
    <t>-487796411</t>
  </si>
  <si>
    <t>-664785692</t>
  </si>
  <si>
    <t>-635577652</t>
  </si>
  <si>
    <t>1184961833</t>
  </si>
  <si>
    <t>SO 07 - Stupeň č. 7 ř. km 31,250 (km 31,271)</t>
  </si>
  <si>
    <t>-1430281394</t>
  </si>
  <si>
    <t>viz C.5, D.1.1.g.1, -4</t>
  </si>
  <si>
    <t>-237128540</t>
  </si>
  <si>
    <t>-1262957443</t>
  </si>
  <si>
    <t>519028266</t>
  </si>
  <si>
    <t>1082358554</t>
  </si>
  <si>
    <t>-389761110</t>
  </si>
  <si>
    <t>-1003843295</t>
  </si>
  <si>
    <t>-791391894</t>
  </si>
  <si>
    <t>36*0,2</t>
  </si>
  <si>
    <t>358187794</t>
  </si>
  <si>
    <t>-1701656218</t>
  </si>
  <si>
    <t>37*0,2</t>
  </si>
  <si>
    <t>-124888457</t>
  </si>
  <si>
    <t>294445671</t>
  </si>
  <si>
    <t>1758964319</t>
  </si>
  <si>
    <t>-510286509</t>
  </si>
  <si>
    <t>6727205</t>
  </si>
  <si>
    <t>kotvy z ocel. tyčí R25, R20</t>
  </si>
  <si>
    <t>"stupeň"59</t>
  </si>
  <si>
    <t>"práh"60</t>
  </si>
  <si>
    <t>1800510637</t>
  </si>
  <si>
    <t>135</t>
  </si>
  <si>
    <t>938539747</t>
  </si>
  <si>
    <t>-1240579882</t>
  </si>
  <si>
    <t>36+37</t>
  </si>
  <si>
    <t>73-37</t>
  </si>
  <si>
    <t>366721603</t>
  </si>
  <si>
    <t>-1447817581</t>
  </si>
  <si>
    <t>754317827</t>
  </si>
  <si>
    <t>2093265268</t>
  </si>
  <si>
    <t>2028901379</t>
  </si>
  <si>
    <t>23*0,15*1,6</t>
  </si>
  <si>
    <t>2047963682</t>
  </si>
  <si>
    <t>1282128135</t>
  </si>
  <si>
    <t xml:space="preserve">viz C.5, D.1.1.g.1, </t>
  </si>
  <si>
    <t>714738320</t>
  </si>
  <si>
    <t>-2039022070</t>
  </si>
  <si>
    <t>-1158670400</t>
  </si>
  <si>
    <t>23*0,015</t>
  </si>
  <si>
    <t>905259132</t>
  </si>
  <si>
    <t>-585149466</t>
  </si>
  <si>
    <t>"stupeň"95</t>
  </si>
  <si>
    <t>-849264896</t>
  </si>
  <si>
    <t>navázání skluzu</t>
  </si>
  <si>
    <t>-1412957978</t>
  </si>
  <si>
    <t>1230931653</t>
  </si>
  <si>
    <t>"stupeň"18</t>
  </si>
  <si>
    <t>"závěrečný práh"14</t>
  </si>
  <si>
    <t>650140366</t>
  </si>
  <si>
    <t>"stupeň"25</t>
  </si>
  <si>
    <t>"práh"34</t>
  </si>
  <si>
    <t>"přehrazení toku"4</t>
  </si>
  <si>
    <t>562076117</t>
  </si>
  <si>
    <t>viz pol.321351010</t>
  </si>
  <si>
    <t>-1471263877</t>
  </si>
  <si>
    <t>32*0,15</t>
  </si>
  <si>
    <t>323749045</t>
  </si>
  <si>
    <t>"nad jezem"21</t>
  </si>
  <si>
    <t>"za závěr.prahem"17</t>
  </si>
  <si>
    <t>-1678235327</t>
  </si>
  <si>
    <t>1797651954</t>
  </si>
  <si>
    <t>1286644827</t>
  </si>
  <si>
    <t>465512427</t>
  </si>
  <si>
    <t>Dlažba z lomového kamene na sucho se zalitím spár cementovou maltou tl 400 mm</t>
  </si>
  <si>
    <t>-147103832</t>
  </si>
  <si>
    <t>Dlažba z lomového kamene lomařsky upraveného na sucho se zalitím spár cementovou maltou, tl. kamene 400 mm</t>
  </si>
  <si>
    <t>dlažba pro napojení na balvanitý skluz</t>
  </si>
  <si>
    <t>12,5*1,0</t>
  </si>
  <si>
    <t>-1430856314</t>
  </si>
  <si>
    <t>viz D.1.1.g.1, C.5</t>
  </si>
  <si>
    <t>960191241</t>
  </si>
  <si>
    <t>Bourání vodních staveb z kamenných kvádrů, z vodní hladiny</t>
  </si>
  <si>
    <t>806787041</t>
  </si>
  <si>
    <t>Bourání konstrukcí vodních staveb z hladiny, s naložením vybouraných hmot a suti na dopravní prostředek nebo s odklizením na hromady do vzdálenosti 20 m z kamenných kvádrů</t>
  </si>
  <si>
    <t>bourání balvanitého skluzu</t>
  </si>
  <si>
    <t>-1195570663</t>
  </si>
  <si>
    <t>-1870152336</t>
  </si>
  <si>
    <t>30,25</t>
  </si>
  <si>
    <t>-340088511</t>
  </si>
  <si>
    <t>102,6</t>
  </si>
  <si>
    <t>290808631</t>
  </si>
  <si>
    <t>-1486797202</t>
  </si>
  <si>
    <t>30,25+102,6</t>
  </si>
  <si>
    <t>-1156651229</t>
  </si>
  <si>
    <t>132,85*19</t>
  </si>
  <si>
    <t>-822789652</t>
  </si>
  <si>
    <t>0,237</t>
  </si>
  <si>
    <t>1515880716</t>
  </si>
  <si>
    <t>1409994301</t>
  </si>
  <si>
    <t>-2132786610</t>
  </si>
  <si>
    <t>1965664461</t>
  </si>
  <si>
    <t>109,5*1,2</t>
  </si>
  <si>
    <t>629818188</t>
  </si>
  <si>
    <t>VRN 01 - Vedlejší rozpočtové náklady SO 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</si>
  <si>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</si>
  <si>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</si>
  <si>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</si>
  <si>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</si>
  <si>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</si>
  <si>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</si>
  <si>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</si>
  <si>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</si>
  <si>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</si>
  <si>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</si>
  <si>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012204000</t>
  </si>
  <si>
    <t>Vytýčení stavby</t>
  </si>
  <si>
    <t>Kč</t>
  </si>
  <si>
    <t>1024</t>
  </si>
  <si>
    <t>-1626397549</t>
  </si>
  <si>
    <t>012204R1</t>
  </si>
  <si>
    <t>Vytýčení inženýrských sítí</t>
  </si>
  <si>
    <t>331484254</t>
  </si>
  <si>
    <t>012303000</t>
  </si>
  <si>
    <t>Geodetické práce po výstavbě</t>
  </si>
  <si>
    <t>CS ÚRS 2013 02</t>
  </si>
  <si>
    <t>1307631879</t>
  </si>
  <si>
    <t>Průzkumné, geodetické a projektové práce geodetické práce po výstavbě</t>
  </si>
  <si>
    <t>013254000</t>
  </si>
  <si>
    <t>Dokumentace skutečného provedení stavby</t>
  </si>
  <si>
    <t>1870484348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</si>
  <si>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</si>
  <si>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</si>
  <si>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</si>
  <si>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030001001</t>
  </si>
  <si>
    <t>Náklady na zřízení staveniště v souladu s ZOV</t>
  </si>
  <si>
    <t>-1966059226</t>
  </si>
  <si>
    <t>Základní rozdělení průvodních činností a nákladů zařízení staveniště</t>
  </si>
  <si>
    <t>030001002</t>
  </si>
  <si>
    <t>Náklady na provoz a údržbu zařízení staveniště</t>
  </si>
  <si>
    <t>1890075443</t>
  </si>
  <si>
    <t>039002003</t>
  </si>
  <si>
    <t>Zrušení zařízení staveniště</t>
  </si>
  <si>
    <t>713243629</t>
  </si>
  <si>
    <t>Hlavní tituly průvodních činností a nákladů zařízení staveniště zrušení zařízení staveniště</t>
  </si>
  <si>
    <t>03910000R</t>
  </si>
  <si>
    <t>Přechodné dopravní značení</t>
  </si>
  <si>
    <t>665823732</t>
  </si>
  <si>
    <t>VRN4</t>
  </si>
  <si>
    <t>Inženýrská činnost</t>
  </si>
  <si>
    <t>09150500R</t>
  </si>
  <si>
    <t>Protokolární předání pozemků</t>
  </si>
  <si>
    <t>512</t>
  </si>
  <si>
    <t>-1450700069</t>
  </si>
  <si>
    <t>Ekologický dozor včetně závazné zprávy a fotodokumentace</t>
  </si>
  <si>
    <t>VRN7</t>
  </si>
  <si>
    <t>Provozní vlivy</t>
  </si>
  <si>
    <t>079002R1</t>
  </si>
  <si>
    <t>Provozní vlivy - dopravní dostupnost stavební mechanizace - zřízení sjezdu</t>
  </si>
  <si>
    <t>…</t>
  </si>
  <si>
    <t>-625465673</t>
  </si>
  <si>
    <t xml:space="preserve">Dopravní dostupnost stavební mechanizace - zřízení sjezdu. </t>
  </si>
  <si>
    <t>VRN9</t>
  </si>
  <si>
    <t>Ostatní náklady</t>
  </si>
  <si>
    <t>09100202R</t>
  </si>
  <si>
    <t>Havarijní plán - dopracování (aktualizace plánu)</t>
  </si>
  <si>
    <t>-1348367899</t>
  </si>
  <si>
    <t>09100303R</t>
  </si>
  <si>
    <t>Protipovodňový plán - dopracování (aktualizace plánu)</t>
  </si>
  <si>
    <t>1378195228</t>
  </si>
  <si>
    <t>09150301R</t>
  </si>
  <si>
    <t>Náklady na vyhotovení fotodokumentace</t>
  </si>
  <si>
    <t>-1954372309</t>
  </si>
  <si>
    <t>Náklady na vyhotovení fotodokumentace před stavbou, při stavbě a po ukončení stavby.</t>
  </si>
  <si>
    <t>09150330R</t>
  </si>
  <si>
    <t>Náklady na provedení zkoušek, revizí a měření</t>
  </si>
  <si>
    <t>609934556</t>
  </si>
  <si>
    <t>09150510R</t>
  </si>
  <si>
    <t>Slovení ryb a záchranný transfer živočichů</t>
  </si>
  <si>
    <t>-1871073154</t>
  </si>
  <si>
    <t>VRN 02 - Vedlejší rozpočtové náklady SO 02</t>
  </si>
  <si>
    <t>-22716665</t>
  </si>
  <si>
    <t>1181741948</t>
  </si>
  <si>
    <t>1159219248</t>
  </si>
  <si>
    <t>2103764564</t>
  </si>
  <si>
    <t>-217399661</t>
  </si>
  <si>
    <t>-1184377451</t>
  </si>
  <si>
    <t>-1557918839</t>
  </si>
  <si>
    <t>-2135055985</t>
  </si>
  <si>
    <t>-1508920938</t>
  </si>
  <si>
    <t>-1282832201</t>
  </si>
  <si>
    <t>-1168719948</t>
  </si>
  <si>
    <t>619121445</t>
  </si>
  <si>
    <t>-193381963</t>
  </si>
  <si>
    <t>VRN 03 - Vedlejší rozpočtové náklady SO 03</t>
  </si>
  <si>
    <t>-2008566526</t>
  </si>
  <si>
    <t>-135163029</t>
  </si>
  <si>
    <t>1002335882</t>
  </si>
  <si>
    <t>-694426678</t>
  </si>
  <si>
    <t>1475727597</t>
  </si>
  <si>
    <t>-1183446894</t>
  </si>
  <si>
    <t>-643111789</t>
  </si>
  <si>
    <t>1323174433</t>
  </si>
  <si>
    <t>-855917116</t>
  </si>
  <si>
    <t>1132608338</t>
  </si>
  <si>
    <t>-1556376281</t>
  </si>
  <si>
    <t>435914146</t>
  </si>
  <si>
    <t>-1697436101</t>
  </si>
  <si>
    <t>VRN 04 - Vedlejší rozpočtové náklady SO 04</t>
  </si>
  <si>
    <t>-638770524</t>
  </si>
  <si>
    <t>1471670241</t>
  </si>
  <si>
    <t>1689512134</t>
  </si>
  <si>
    <t>-400523962</t>
  </si>
  <si>
    <t>123277111</t>
  </si>
  <si>
    <t>-206593252</t>
  </si>
  <si>
    <t>-337458874</t>
  </si>
  <si>
    <t>-2127544306</t>
  </si>
  <si>
    <t>-1655450673</t>
  </si>
  <si>
    <t>-113369720</t>
  </si>
  <si>
    <t>-162490810</t>
  </si>
  <si>
    <t>-87443571</t>
  </si>
  <si>
    <t>-1732293482</t>
  </si>
  <si>
    <t>-1189841622</t>
  </si>
  <si>
    <t>Slovení rybí osádky</t>
  </si>
  <si>
    <t>-1514927021</t>
  </si>
  <si>
    <t>VRN 05 - Vedlejší rozpočtové náklady SO 05</t>
  </si>
  <si>
    <t>-243215369</t>
  </si>
  <si>
    <t>2072905799</t>
  </si>
  <si>
    <t>-986688073</t>
  </si>
  <si>
    <t>940858282</t>
  </si>
  <si>
    <t>-1592273948</t>
  </si>
  <si>
    <t>745165301</t>
  </si>
  <si>
    <t>-1501310964</t>
  </si>
  <si>
    <t>-1184967274</t>
  </si>
  <si>
    <t>1472152848</t>
  </si>
  <si>
    <t>-1478888447</t>
  </si>
  <si>
    <t>-671850924</t>
  </si>
  <si>
    <t>-82062700</t>
  </si>
  <si>
    <t>993718285</t>
  </si>
  <si>
    <t>VRN 06 - Vedlejší rozpočtové náklady SO 06</t>
  </si>
  <si>
    <t>1335352476</t>
  </si>
  <si>
    <t>314229774</t>
  </si>
  <si>
    <t>1588449796</t>
  </si>
  <si>
    <t>-578387415</t>
  </si>
  <si>
    <t>1046943842</t>
  </si>
  <si>
    <t>649801265</t>
  </si>
  <si>
    <t>-870847728</t>
  </si>
  <si>
    <t>2045510392</t>
  </si>
  <si>
    <t>255053047</t>
  </si>
  <si>
    <t>702563317</t>
  </si>
  <si>
    <t>1068351705</t>
  </si>
  <si>
    <t>-1684389405</t>
  </si>
  <si>
    <t>-1098481265</t>
  </si>
  <si>
    <t>751723624</t>
  </si>
  <si>
    <t>-957523185</t>
  </si>
  <si>
    <t>VRN 07 - Vedlejší rozpočtové náklady SO 07</t>
  </si>
  <si>
    <t>25758958</t>
  </si>
  <si>
    <t>537076310</t>
  </si>
  <si>
    <t>1863027528</t>
  </si>
  <si>
    <t>582156865</t>
  </si>
  <si>
    <t>317348042</t>
  </si>
  <si>
    <t>-1818719788</t>
  </si>
  <si>
    <t>-1533038552</t>
  </si>
  <si>
    <t>-537455311</t>
  </si>
  <si>
    <t>-794882276</t>
  </si>
  <si>
    <t>-1809095227</t>
  </si>
  <si>
    <t>-336291282</t>
  </si>
  <si>
    <t>-1407469394</t>
  </si>
  <si>
    <t>938840316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</si>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</sst>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70" t="s">
        <v>16</v>
      </c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371"/>
      <c r="AH5" s="371"/>
      <c r="AI5" s="371"/>
      <c r="AJ5" s="371"/>
      <c r="AK5" s="371"/>
      <c r="AL5" s="371"/>
      <c r="AM5" s="371"/>
      <c r="AN5" s="371"/>
      <c r="AO5" s="371"/>
      <c r="AP5" s="28"/>
      <c r="AQ5" s="30"/>
      <c r="BE5" s="36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72" t="s">
        <v>19</v>
      </c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  <c r="AI6" s="371"/>
      <c r="AJ6" s="371"/>
      <c r="AK6" s="371"/>
      <c r="AL6" s="371"/>
      <c r="AM6" s="371"/>
      <c r="AN6" s="371"/>
      <c r="AO6" s="371"/>
      <c r="AP6" s="28"/>
      <c r="AQ6" s="30"/>
      <c r="BE6" s="36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6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6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69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6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9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69"/>
      <c r="BS13" s="23" t="s">
        <v>8</v>
      </c>
    </row>
    <row r="14" spans="1:74" ht="15">
      <c r="B14" s="27"/>
      <c r="C14" s="28"/>
      <c r="D14" s="28"/>
      <c r="E14" s="373" t="s">
        <v>32</v>
      </c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6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9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34</v>
      </c>
      <c r="AO16" s="28"/>
      <c r="AP16" s="28"/>
      <c r="AQ16" s="30"/>
      <c r="BE16" s="369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6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9"/>
      <c r="BS19" s="23" t="s">
        <v>8</v>
      </c>
    </row>
    <row r="20" spans="2:71" ht="20.45" customHeight="1">
      <c r="B20" s="27"/>
      <c r="C20" s="28"/>
      <c r="D20" s="28"/>
      <c r="E20" s="375" t="s">
        <v>21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5"/>
      <c r="P20" s="375"/>
      <c r="Q20" s="375"/>
      <c r="R20" s="375"/>
      <c r="S20" s="375"/>
      <c r="T20" s="375"/>
      <c r="U20" s="375"/>
      <c r="V20" s="375"/>
      <c r="W20" s="375"/>
      <c r="X20" s="375"/>
      <c r="Y20" s="375"/>
      <c r="Z20" s="375"/>
      <c r="AA20" s="375"/>
      <c r="AB20" s="375"/>
      <c r="AC20" s="375"/>
      <c r="AD20" s="375"/>
      <c r="AE20" s="375"/>
      <c r="AF20" s="375"/>
      <c r="AG20" s="375"/>
      <c r="AH20" s="375"/>
      <c r="AI20" s="375"/>
      <c r="AJ20" s="375"/>
      <c r="AK20" s="375"/>
      <c r="AL20" s="375"/>
      <c r="AM20" s="375"/>
      <c r="AN20" s="375"/>
      <c r="AO20" s="28"/>
      <c r="AP20" s="28"/>
      <c r="AQ20" s="30"/>
      <c r="BE20" s="36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6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76">
        <f>ROUND(AG51,2)</f>
        <v>0</v>
      </c>
      <c r="AL23" s="377"/>
      <c r="AM23" s="377"/>
      <c r="AN23" s="377"/>
      <c r="AO23" s="377"/>
      <c r="AP23" s="41"/>
      <c r="AQ23" s="44"/>
      <c r="BE23" s="36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6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78" t="s">
        <v>39</v>
      </c>
      <c r="M25" s="378"/>
      <c r="N25" s="378"/>
      <c r="O25" s="378"/>
      <c r="P25" s="41"/>
      <c r="Q25" s="41"/>
      <c r="R25" s="41"/>
      <c r="S25" s="41"/>
      <c r="T25" s="41"/>
      <c r="U25" s="41"/>
      <c r="V25" s="41"/>
      <c r="W25" s="378" t="s">
        <v>40</v>
      </c>
      <c r="X25" s="378"/>
      <c r="Y25" s="378"/>
      <c r="Z25" s="378"/>
      <c r="AA25" s="378"/>
      <c r="AB25" s="378"/>
      <c r="AC25" s="378"/>
      <c r="AD25" s="378"/>
      <c r="AE25" s="378"/>
      <c r="AF25" s="41"/>
      <c r="AG25" s="41"/>
      <c r="AH25" s="41"/>
      <c r="AI25" s="41"/>
      <c r="AJ25" s="41"/>
      <c r="AK25" s="378" t="s">
        <v>41</v>
      </c>
      <c r="AL25" s="378"/>
      <c r="AM25" s="378"/>
      <c r="AN25" s="378"/>
      <c r="AO25" s="378"/>
      <c r="AP25" s="41"/>
      <c r="AQ25" s="44"/>
      <c r="BE25" s="36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61">
        <v>0.21</v>
      </c>
      <c r="M26" s="362"/>
      <c r="N26" s="362"/>
      <c r="O26" s="362"/>
      <c r="P26" s="47"/>
      <c r="Q26" s="47"/>
      <c r="R26" s="47"/>
      <c r="S26" s="47"/>
      <c r="T26" s="47"/>
      <c r="U26" s="47"/>
      <c r="V26" s="47"/>
      <c r="W26" s="363">
        <f>ROUND(AZ51,2)</f>
        <v>0</v>
      </c>
      <c r="X26" s="362"/>
      <c r="Y26" s="362"/>
      <c r="Z26" s="362"/>
      <c r="AA26" s="362"/>
      <c r="AB26" s="362"/>
      <c r="AC26" s="362"/>
      <c r="AD26" s="362"/>
      <c r="AE26" s="362"/>
      <c r="AF26" s="47"/>
      <c r="AG26" s="47"/>
      <c r="AH26" s="47"/>
      <c r="AI26" s="47"/>
      <c r="AJ26" s="47"/>
      <c r="AK26" s="363">
        <f>ROUND(AV51,2)</f>
        <v>0</v>
      </c>
      <c r="AL26" s="362"/>
      <c r="AM26" s="362"/>
      <c r="AN26" s="362"/>
      <c r="AO26" s="362"/>
      <c r="AP26" s="47"/>
      <c r="AQ26" s="49"/>
      <c r="BE26" s="36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61">
        <v>0.15</v>
      </c>
      <c r="M27" s="362"/>
      <c r="N27" s="362"/>
      <c r="O27" s="362"/>
      <c r="P27" s="47"/>
      <c r="Q27" s="47"/>
      <c r="R27" s="47"/>
      <c r="S27" s="47"/>
      <c r="T27" s="47"/>
      <c r="U27" s="47"/>
      <c r="V27" s="47"/>
      <c r="W27" s="363">
        <f>ROUND(BA51,2)</f>
        <v>0</v>
      </c>
      <c r="X27" s="362"/>
      <c r="Y27" s="362"/>
      <c r="Z27" s="362"/>
      <c r="AA27" s="362"/>
      <c r="AB27" s="362"/>
      <c r="AC27" s="362"/>
      <c r="AD27" s="362"/>
      <c r="AE27" s="362"/>
      <c r="AF27" s="47"/>
      <c r="AG27" s="47"/>
      <c r="AH27" s="47"/>
      <c r="AI27" s="47"/>
      <c r="AJ27" s="47"/>
      <c r="AK27" s="363">
        <f>ROUND(AW51,2)</f>
        <v>0</v>
      </c>
      <c r="AL27" s="362"/>
      <c r="AM27" s="362"/>
      <c r="AN27" s="362"/>
      <c r="AO27" s="362"/>
      <c r="AP27" s="47"/>
      <c r="AQ27" s="49"/>
      <c r="BE27" s="36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61">
        <v>0.21</v>
      </c>
      <c r="M28" s="362"/>
      <c r="N28" s="362"/>
      <c r="O28" s="362"/>
      <c r="P28" s="47"/>
      <c r="Q28" s="47"/>
      <c r="R28" s="47"/>
      <c r="S28" s="47"/>
      <c r="T28" s="47"/>
      <c r="U28" s="47"/>
      <c r="V28" s="47"/>
      <c r="W28" s="363">
        <f>ROUND(BB51,2)</f>
        <v>0</v>
      </c>
      <c r="X28" s="362"/>
      <c r="Y28" s="362"/>
      <c r="Z28" s="362"/>
      <c r="AA28" s="362"/>
      <c r="AB28" s="362"/>
      <c r="AC28" s="362"/>
      <c r="AD28" s="362"/>
      <c r="AE28" s="362"/>
      <c r="AF28" s="47"/>
      <c r="AG28" s="47"/>
      <c r="AH28" s="47"/>
      <c r="AI28" s="47"/>
      <c r="AJ28" s="47"/>
      <c r="AK28" s="363">
        <v>0</v>
      </c>
      <c r="AL28" s="362"/>
      <c r="AM28" s="362"/>
      <c r="AN28" s="362"/>
      <c r="AO28" s="362"/>
      <c r="AP28" s="47"/>
      <c r="AQ28" s="49"/>
      <c r="BE28" s="36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61">
        <v>0.15</v>
      </c>
      <c r="M29" s="362"/>
      <c r="N29" s="362"/>
      <c r="O29" s="362"/>
      <c r="P29" s="47"/>
      <c r="Q29" s="47"/>
      <c r="R29" s="47"/>
      <c r="S29" s="47"/>
      <c r="T29" s="47"/>
      <c r="U29" s="47"/>
      <c r="V29" s="47"/>
      <c r="W29" s="363">
        <f>ROUND(BC51,2)</f>
        <v>0</v>
      </c>
      <c r="X29" s="362"/>
      <c r="Y29" s="362"/>
      <c r="Z29" s="362"/>
      <c r="AA29" s="362"/>
      <c r="AB29" s="362"/>
      <c r="AC29" s="362"/>
      <c r="AD29" s="362"/>
      <c r="AE29" s="362"/>
      <c r="AF29" s="47"/>
      <c r="AG29" s="47"/>
      <c r="AH29" s="47"/>
      <c r="AI29" s="47"/>
      <c r="AJ29" s="47"/>
      <c r="AK29" s="363">
        <v>0</v>
      </c>
      <c r="AL29" s="362"/>
      <c r="AM29" s="362"/>
      <c r="AN29" s="362"/>
      <c r="AO29" s="362"/>
      <c r="AP29" s="47"/>
      <c r="AQ29" s="49"/>
      <c r="BE29" s="36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61">
        <v>0</v>
      </c>
      <c r="M30" s="362"/>
      <c r="N30" s="362"/>
      <c r="O30" s="362"/>
      <c r="P30" s="47"/>
      <c r="Q30" s="47"/>
      <c r="R30" s="47"/>
      <c r="S30" s="47"/>
      <c r="T30" s="47"/>
      <c r="U30" s="47"/>
      <c r="V30" s="47"/>
      <c r="W30" s="363">
        <f>ROUND(BD51,2)</f>
        <v>0</v>
      </c>
      <c r="X30" s="362"/>
      <c r="Y30" s="362"/>
      <c r="Z30" s="362"/>
      <c r="AA30" s="362"/>
      <c r="AB30" s="362"/>
      <c r="AC30" s="362"/>
      <c r="AD30" s="362"/>
      <c r="AE30" s="362"/>
      <c r="AF30" s="47"/>
      <c r="AG30" s="47"/>
      <c r="AH30" s="47"/>
      <c r="AI30" s="47"/>
      <c r="AJ30" s="47"/>
      <c r="AK30" s="363">
        <v>0</v>
      </c>
      <c r="AL30" s="362"/>
      <c r="AM30" s="362"/>
      <c r="AN30" s="362"/>
      <c r="AO30" s="362"/>
      <c r="AP30" s="47"/>
      <c r="AQ30" s="49"/>
      <c r="BE30" s="36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6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64" t="s">
        <v>50</v>
      </c>
      <c r="Y32" s="365"/>
      <c r="Z32" s="365"/>
      <c r="AA32" s="365"/>
      <c r="AB32" s="365"/>
      <c r="AC32" s="52"/>
      <c r="AD32" s="52"/>
      <c r="AE32" s="52"/>
      <c r="AF32" s="52"/>
      <c r="AG32" s="52"/>
      <c r="AH32" s="52"/>
      <c r="AI32" s="52"/>
      <c r="AJ32" s="52"/>
      <c r="AK32" s="366">
        <f>SUM(AK23:AK30)</f>
        <v>0</v>
      </c>
      <c r="AL32" s="365"/>
      <c r="AM32" s="365"/>
      <c r="AN32" s="365"/>
      <c r="AO32" s="367"/>
      <c r="AP32" s="50"/>
      <c r="AQ32" s="54"/>
      <c r="BE32" s="36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2802/050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7" t="str">
        <f>K6</f>
        <v>Desná, Loučná - Kouty nad Desnou, oprava kamenných stupňů</v>
      </c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Kouty nad Desnou, Rejhotice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9" t="str">
        <f>IF(AN8= "","",AN8)</f>
        <v>25. 9. 2017</v>
      </c>
      <c r="AN44" s="34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0" t="str">
        <f>IF(E17="","",E17)</f>
        <v>AGPOL s.r.o., Jungmannova 153/12, 77900 Olomouc</v>
      </c>
      <c r="AN46" s="350"/>
      <c r="AO46" s="350"/>
      <c r="AP46" s="350"/>
      <c r="AQ46" s="62"/>
      <c r="AR46" s="60"/>
      <c r="AS46" s="351" t="s">
        <v>52</v>
      </c>
      <c r="AT46" s="35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3"/>
      <c r="AT47" s="35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5"/>
      <c r="AT48" s="35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57" t="s">
        <v>53</v>
      </c>
      <c r="D49" s="358"/>
      <c r="E49" s="358"/>
      <c r="F49" s="358"/>
      <c r="G49" s="358"/>
      <c r="H49" s="78"/>
      <c r="I49" s="359" t="s">
        <v>54</v>
      </c>
      <c r="J49" s="358"/>
      <c r="K49" s="358"/>
      <c r="L49" s="358"/>
      <c r="M49" s="358"/>
      <c r="N49" s="358"/>
      <c r="O49" s="358"/>
      <c r="P49" s="358"/>
      <c r="Q49" s="358"/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60" t="s">
        <v>55</v>
      </c>
      <c r="AH49" s="358"/>
      <c r="AI49" s="358"/>
      <c r="AJ49" s="358"/>
      <c r="AK49" s="358"/>
      <c r="AL49" s="358"/>
      <c r="AM49" s="358"/>
      <c r="AN49" s="359" t="s">
        <v>56</v>
      </c>
      <c r="AO49" s="358"/>
      <c r="AP49" s="358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1">
        <f>ROUND(SUM(AG52:AG65),2)</f>
        <v>0</v>
      </c>
      <c r="AH51" s="341"/>
      <c r="AI51" s="341"/>
      <c r="AJ51" s="341"/>
      <c r="AK51" s="341"/>
      <c r="AL51" s="341"/>
      <c r="AM51" s="341"/>
      <c r="AN51" s="342">
        <f t="shared" ref="AN51:AN65" si="0">SUM(AG51,AT51)</f>
        <v>0</v>
      </c>
      <c r="AO51" s="342"/>
      <c r="AP51" s="342"/>
      <c r="AQ51" s="88" t="s">
        <v>21</v>
      </c>
      <c r="AR51" s="70"/>
      <c r="AS51" s="89">
        <f>ROUND(SUM(AS52:AS65),2)</f>
        <v>0</v>
      </c>
      <c r="AT51" s="90">
        <f t="shared" ref="AT51:AT65" si="1">ROUND(SUM(AV51:AW51),2)</f>
        <v>0</v>
      </c>
      <c r="AU51" s="91">
        <f>ROUND(SUM(AU52:AU65),5)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ROUND(SUM(AZ52:AZ65),2)</f>
        <v>0</v>
      </c>
      <c r="BA51" s="90">
        <f>ROUND(SUM(BA52:BA65),2)</f>
        <v>0</v>
      </c>
      <c r="BB51" s="90">
        <f>ROUND(SUM(BB52:BB65),2)</f>
        <v>0</v>
      </c>
      <c r="BC51" s="90">
        <f>ROUND(SUM(BC52:BC65),2)</f>
        <v>0</v>
      </c>
      <c r="BD51" s="92">
        <f>ROUND(SUM(BD52:BD65),2)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20.45" customHeight="1">
      <c r="A52" s="95" t="s">
        <v>76</v>
      </c>
      <c r="B52" s="96"/>
      <c r="C52" s="97"/>
      <c r="D52" s="346" t="s">
        <v>77</v>
      </c>
      <c r="E52" s="346"/>
      <c r="F52" s="346"/>
      <c r="G52" s="346"/>
      <c r="H52" s="346"/>
      <c r="I52" s="98"/>
      <c r="J52" s="346" t="s">
        <v>78</v>
      </c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4">
        <f>'SO 01 - Stupeň č. 1 ř. km...'!J27</f>
        <v>0</v>
      </c>
      <c r="AH52" s="345"/>
      <c r="AI52" s="345"/>
      <c r="AJ52" s="345"/>
      <c r="AK52" s="345"/>
      <c r="AL52" s="345"/>
      <c r="AM52" s="345"/>
      <c r="AN52" s="344">
        <f t="shared" si="0"/>
        <v>0</v>
      </c>
      <c r="AO52" s="345"/>
      <c r="AP52" s="345"/>
      <c r="AQ52" s="99" t="s">
        <v>79</v>
      </c>
      <c r="AR52" s="100"/>
      <c r="AS52" s="101">
        <v>0</v>
      </c>
      <c r="AT52" s="102">
        <f t="shared" si="1"/>
        <v>0</v>
      </c>
      <c r="AU52" s="103">
        <f>'SO 01 - Stupeň č. 1 ř. km...'!P87</f>
        <v>0</v>
      </c>
      <c r="AV52" s="102">
        <f>'SO 01 - Stupeň č. 1 ř. km...'!J30</f>
        <v>0</v>
      </c>
      <c r="AW52" s="102">
        <f>'SO 01 - Stupeň č. 1 ř. km...'!J31</f>
        <v>0</v>
      </c>
      <c r="AX52" s="102">
        <f>'SO 01 - Stupeň č. 1 ř. km...'!J32</f>
        <v>0</v>
      </c>
      <c r="AY52" s="102">
        <f>'SO 01 - Stupeň č. 1 ř. km...'!J33</f>
        <v>0</v>
      </c>
      <c r="AZ52" s="102">
        <f>'SO 01 - Stupeň č. 1 ř. km...'!F30</f>
        <v>0</v>
      </c>
      <c r="BA52" s="102">
        <f>'SO 01 - Stupeň č. 1 ř. km...'!F31</f>
        <v>0</v>
      </c>
      <c r="BB52" s="102">
        <f>'SO 01 - Stupeň č. 1 ř. km...'!F32</f>
        <v>0</v>
      </c>
      <c r="BC52" s="102">
        <f>'SO 01 - Stupeň č. 1 ř. km...'!F33</f>
        <v>0</v>
      </c>
      <c r="BD52" s="104">
        <f>'SO 01 - Stupeň č. 1 ř. km...'!F34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82</v>
      </c>
    </row>
    <row r="53" spans="1:91" s="5" customFormat="1" ht="20.45" customHeight="1">
      <c r="A53" s="95" t="s">
        <v>76</v>
      </c>
      <c r="B53" s="96"/>
      <c r="C53" s="97"/>
      <c r="D53" s="346" t="s">
        <v>83</v>
      </c>
      <c r="E53" s="346"/>
      <c r="F53" s="346"/>
      <c r="G53" s="346"/>
      <c r="H53" s="346"/>
      <c r="I53" s="98"/>
      <c r="J53" s="346" t="s">
        <v>84</v>
      </c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346"/>
      <c r="V53" s="346"/>
      <c r="W53" s="346"/>
      <c r="X53" s="346"/>
      <c r="Y53" s="346"/>
      <c r="Z53" s="346"/>
      <c r="AA53" s="346"/>
      <c r="AB53" s="346"/>
      <c r="AC53" s="346"/>
      <c r="AD53" s="346"/>
      <c r="AE53" s="346"/>
      <c r="AF53" s="346"/>
      <c r="AG53" s="344">
        <f>'SO 02 - Stupeň č. 2 ř. km...'!J27</f>
        <v>0</v>
      </c>
      <c r="AH53" s="345"/>
      <c r="AI53" s="345"/>
      <c r="AJ53" s="345"/>
      <c r="AK53" s="345"/>
      <c r="AL53" s="345"/>
      <c r="AM53" s="345"/>
      <c r="AN53" s="344">
        <f t="shared" si="0"/>
        <v>0</v>
      </c>
      <c r="AO53" s="345"/>
      <c r="AP53" s="345"/>
      <c r="AQ53" s="99" t="s">
        <v>79</v>
      </c>
      <c r="AR53" s="100"/>
      <c r="AS53" s="101">
        <v>0</v>
      </c>
      <c r="AT53" s="102">
        <f t="shared" si="1"/>
        <v>0</v>
      </c>
      <c r="AU53" s="103">
        <f>'SO 02 - Stupeň č. 2 ř. km...'!P87</f>
        <v>0</v>
      </c>
      <c r="AV53" s="102">
        <f>'SO 02 - Stupeň č. 2 ř. km...'!J30</f>
        <v>0</v>
      </c>
      <c r="AW53" s="102">
        <f>'SO 02 - Stupeň č. 2 ř. km...'!J31</f>
        <v>0</v>
      </c>
      <c r="AX53" s="102">
        <f>'SO 02 - Stupeň č. 2 ř. km...'!J32</f>
        <v>0</v>
      </c>
      <c r="AY53" s="102">
        <f>'SO 02 - Stupeň č. 2 ř. km...'!J33</f>
        <v>0</v>
      </c>
      <c r="AZ53" s="102">
        <f>'SO 02 - Stupeň č. 2 ř. km...'!F30</f>
        <v>0</v>
      </c>
      <c r="BA53" s="102">
        <f>'SO 02 - Stupeň č. 2 ř. km...'!F31</f>
        <v>0</v>
      </c>
      <c r="BB53" s="102">
        <f>'SO 02 - Stupeň č. 2 ř. km...'!F32</f>
        <v>0</v>
      </c>
      <c r="BC53" s="102">
        <f>'SO 02 - Stupeň č. 2 ř. km...'!F33</f>
        <v>0</v>
      </c>
      <c r="BD53" s="104">
        <f>'SO 02 - Stupeň č. 2 ř. km...'!F34</f>
        <v>0</v>
      </c>
      <c r="BT53" s="105" t="s">
        <v>80</v>
      </c>
      <c r="BV53" s="105" t="s">
        <v>74</v>
      </c>
      <c r="BW53" s="105" t="s">
        <v>85</v>
      </c>
      <c r="BX53" s="105" t="s">
        <v>7</v>
      </c>
      <c r="CL53" s="105" t="s">
        <v>21</v>
      </c>
      <c r="CM53" s="105" t="s">
        <v>82</v>
      </c>
    </row>
    <row r="54" spans="1:91" s="5" customFormat="1" ht="20.45" customHeight="1">
      <c r="A54" s="95" t="s">
        <v>76</v>
      </c>
      <c r="B54" s="96"/>
      <c r="C54" s="97"/>
      <c r="D54" s="346" t="s">
        <v>86</v>
      </c>
      <c r="E54" s="346"/>
      <c r="F54" s="346"/>
      <c r="G54" s="346"/>
      <c r="H54" s="346"/>
      <c r="I54" s="98"/>
      <c r="J54" s="346" t="s">
        <v>87</v>
      </c>
      <c r="K54" s="346"/>
      <c r="L54" s="346"/>
      <c r="M54" s="346"/>
      <c r="N54" s="346"/>
      <c r="O54" s="346"/>
      <c r="P54" s="346"/>
      <c r="Q54" s="346"/>
      <c r="R54" s="346"/>
      <c r="S54" s="346"/>
      <c r="T54" s="346"/>
      <c r="U54" s="346"/>
      <c r="V54" s="346"/>
      <c r="W54" s="346"/>
      <c r="X54" s="346"/>
      <c r="Y54" s="346"/>
      <c r="Z54" s="346"/>
      <c r="AA54" s="346"/>
      <c r="AB54" s="346"/>
      <c r="AC54" s="346"/>
      <c r="AD54" s="346"/>
      <c r="AE54" s="346"/>
      <c r="AF54" s="346"/>
      <c r="AG54" s="344">
        <f>'SO 03 - Stupeň č. 3 ř. km...'!J27</f>
        <v>0</v>
      </c>
      <c r="AH54" s="345"/>
      <c r="AI54" s="345"/>
      <c r="AJ54" s="345"/>
      <c r="AK54" s="345"/>
      <c r="AL54" s="345"/>
      <c r="AM54" s="345"/>
      <c r="AN54" s="344">
        <f t="shared" si="0"/>
        <v>0</v>
      </c>
      <c r="AO54" s="345"/>
      <c r="AP54" s="345"/>
      <c r="AQ54" s="99" t="s">
        <v>79</v>
      </c>
      <c r="AR54" s="100"/>
      <c r="AS54" s="101">
        <v>0</v>
      </c>
      <c r="AT54" s="102">
        <f t="shared" si="1"/>
        <v>0</v>
      </c>
      <c r="AU54" s="103">
        <f>'SO 03 - Stupeň č. 3 ř. km...'!P87</f>
        <v>0</v>
      </c>
      <c r="AV54" s="102">
        <f>'SO 03 - Stupeň č. 3 ř. km...'!J30</f>
        <v>0</v>
      </c>
      <c r="AW54" s="102">
        <f>'SO 03 - Stupeň č. 3 ř. km...'!J31</f>
        <v>0</v>
      </c>
      <c r="AX54" s="102">
        <f>'SO 03 - Stupeň č. 3 ř. km...'!J32</f>
        <v>0</v>
      </c>
      <c r="AY54" s="102">
        <f>'SO 03 - Stupeň č. 3 ř. km...'!J33</f>
        <v>0</v>
      </c>
      <c r="AZ54" s="102">
        <f>'SO 03 - Stupeň č. 3 ř. km...'!F30</f>
        <v>0</v>
      </c>
      <c r="BA54" s="102">
        <f>'SO 03 - Stupeň č. 3 ř. km...'!F31</f>
        <v>0</v>
      </c>
      <c r="BB54" s="102">
        <f>'SO 03 - Stupeň č. 3 ř. km...'!F32</f>
        <v>0</v>
      </c>
      <c r="BC54" s="102">
        <f>'SO 03 - Stupeň č. 3 ř. km...'!F33</f>
        <v>0</v>
      </c>
      <c r="BD54" s="104">
        <f>'SO 03 - Stupeň č. 3 ř. km...'!F34</f>
        <v>0</v>
      </c>
      <c r="BT54" s="105" t="s">
        <v>80</v>
      </c>
      <c r="BV54" s="105" t="s">
        <v>74</v>
      </c>
      <c r="BW54" s="105" t="s">
        <v>88</v>
      </c>
      <c r="BX54" s="105" t="s">
        <v>7</v>
      </c>
      <c r="CL54" s="105" t="s">
        <v>21</v>
      </c>
      <c r="CM54" s="105" t="s">
        <v>82</v>
      </c>
    </row>
    <row r="55" spans="1:91" s="5" customFormat="1" ht="20.45" customHeight="1">
      <c r="A55" s="95" t="s">
        <v>76</v>
      </c>
      <c r="B55" s="96"/>
      <c r="C55" s="97"/>
      <c r="D55" s="346" t="s">
        <v>89</v>
      </c>
      <c r="E55" s="346"/>
      <c r="F55" s="346"/>
      <c r="G55" s="346"/>
      <c r="H55" s="346"/>
      <c r="I55" s="98"/>
      <c r="J55" s="346" t="s">
        <v>90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4">
        <f>'SO 04 - Stupeň č. 4 ř. km...'!J27</f>
        <v>0</v>
      </c>
      <c r="AH55" s="345"/>
      <c r="AI55" s="345"/>
      <c r="AJ55" s="345"/>
      <c r="AK55" s="345"/>
      <c r="AL55" s="345"/>
      <c r="AM55" s="345"/>
      <c r="AN55" s="344">
        <f t="shared" si="0"/>
        <v>0</v>
      </c>
      <c r="AO55" s="345"/>
      <c r="AP55" s="345"/>
      <c r="AQ55" s="99" t="s">
        <v>79</v>
      </c>
      <c r="AR55" s="100"/>
      <c r="AS55" s="101">
        <v>0</v>
      </c>
      <c r="AT55" s="102">
        <f t="shared" si="1"/>
        <v>0</v>
      </c>
      <c r="AU55" s="103">
        <f>'SO 04 - Stupeň č. 4 ř. km...'!P87</f>
        <v>0</v>
      </c>
      <c r="AV55" s="102">
        <f>'SO 04 - Stupeň č. 4 ř. km...'!J30</f>
        <v>0</v>
      </c>
      <c r="AW55" s="102">
        <f>'SO 04 - Stupeň č. 4 ř. km...'!J31</f>
        <v>0</v>
      </c>
      <c r="AX55" s="102">
        <f>'SO 04 - Stupeň č. 4 ř. km...'!J32</f>
        <v>0</v>
      </c>
      <c r="AY55" s="102">
        <f>'SO 04 - Stupeň č. 4 ř. km...'!J33</f>
        <v>0</v>
      </c>
      <c r="AZ55" s="102">
        <f>'SO 04 - Stupeň č. 4 ř. km...'!F30</f>
        <v>0</v>
      </c>
      <c r="BA55" s="102">
        <f>'SO 04 - Stupeň č. 4 ř. km...'!F31</f>
        <v>0</v>
      </c>
      <c r="BB55" s="102">
        <f>'SO 04 - Stupeň č. 4 ř. km...'!F32</f>
        <v>0</v>
      </c>
      <c r="BC55" s="102">
        <f>'SO 04 - Stupeň č. 4 ř. km...'!F33</f>
        <v>0</v>
      </c>
      <c r="BD55" s="104">
        <f>'SO 04 - Stupeň č. 4 ř. km...'!F34</f>
        <v>0</v>
      </c>
      <c r="BT55" s="105" t="s">
        <v>80</v>
      </c>
      <c r="BV55" s="105" t="s">
        <v>74</v>
      </c>
      <c r="BW55" s="105" t="s">
        <v>91</v>
      </c>
      <c r="BX55" s="105" t="s">
        <v>7</v>
      </c>
      <c r="CL55" s="105" t="s">
        <v>21</v>
      </c>
      <c r="CM55" s="105" t="s">
        <v>82</v>
      </c>
    </row>
    <row r="56" spans="1:91" s="5" customFormat="1" ht="20.45" customHeight="1">
      <c r="A56" s="95" t="s">
        <v>76</v>
      </c>
      <c r="B56" s="96"/>
      <c r="C56" s="97"/>
      <c r="D56" s="346" t="s">
        <v>92</v>
      </c>
      <c r="E56" s="346"/>
      <c r="F56" s="346"/>
      <c r="G56" s="346"/>
      <c r="H56" s="346"/>
      <c r="I56" s="98"/>
      <c r="J56" s="346" t="s">
        <v>93</v>
      </c>
      <c r="K56" s="346"/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44">
        <f>'SO 05 - Stupeň č. 5 ř. km...'!J27</f>
        <v>0</v>
      </c>
      <c r="AH56" s="345"/>
      <c r="AI56" s="345"/>
      <c r="AJ56" s="345"/>
      <c r="AK56" s="345"/>
      <c r="AL56" s="345"/>
      <c r="AM56" s="345"/>
      <c r="AN56" s="344">
        <f t="shared" si="0"/>
        <v>0</v>
      </c>
      <c r="AO56" s="345"/>
      <c r="AP56" s="345"/>
      <c r="AQ56" s="99" t="s">
        <v>79</v>
      </c>
      <c r="AR56" s="100"/>
      <c r="AS56" s="101">
        <v>0</v>
      </c>
      <c r="AT56" s="102">
        <f t="shared" si="1"/>
        <v>0</v>
      </c>
      <c r="AU56" s="103">
        <f>'SO 05 - Stupeň č. 5 ř. km...'!P87</f>
        <v>0</v>
      </c>
      <c r="AV56" s="102">
        <f>'SO 05 - Stupeň č. 5 ř. km...'!J30</f>
        <v>0</v>
      </c>
      <c r="AW56" s="102">
        <f>'SO 05 - Stupeň č. 5 ř. km...'!J31</f>
        <v>0</v>
      </c>
      <c r="AX56" s="102">
        <f>'SO 05 - Stupeň č. 5 ř. km...'!J32</f>
        <v>0</v>
      </c>
      <c r="AY56" s="102">
        <f>'SO 05 - Stupeň č. 5 ř. km...'!J33</f>
        <v>0</v>
      </c>
      <c r="AZ56" s="102">
        <f>'SO 05 - Stupeň č. 5 ř. km...'!F30</f>
        <v>0</v>
      </c>
      <c r="BA56" s="102">
        <f>'SO 05 - Stupeň č. 5 ř. km...'!F31</f>
        <v>0</v>
      </c>
      <c r="BB56" s="102">
        <f>'SO 05 - Stupeň č. 5 ř. km...'!F32</f>
        <v>0</v>
      </c>
      <c r="BC56" s="102">
        <f>'SO 05 - Stupeň č. 5 ř. km...'!F33</f>
        <v>0</v>
      </c>
      <c r="BD56" s="104">
        <f>'SO 05 - Stupeň č. 5 ř. km...'!F34</f>
        <v>0</v>
      </c>
      <c r="BT56" s="105" t="s">
        <v>80</v>
      </c>
      <c r="BV56" s="105" t="s">
        <v>74</v>
      </c>
      <c r="BW56" s="105" t="s">
        <v>94</v>
      </c>
      <c r="BX56" s="105" t="s">
        <v>7</v>
      </c>
      <c r="CL56" s="105" t="s">
        <v>21</v>
      </c>
      <c r="CM56" s="105" t="s">
        <v>82</v>
      </c>
    </row>
    <row r="57" spans="1:91" s="5" customFormat="1" ht="20.45" customHeight="1">
      <c r="A57" s="95" t="s">
        <v>76</v>
      </c>
      <c r="B57" s="96"/>
      <c r="C57" s="97"/>
      <c r="D57" s="346" t="s">
        <v>95</v>
      </c>
      <c r="E57" s="346"/>
      <c r="F57" s="346"/>
      <c r="G57" s="346"/>
      <c r="H57" s="346"/>
      <c r="I57" s="98"/>
      <c r="J57" s="346" t="s">
        <v>96</v>
      </c>
      <c r="K57" s="346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4">
        <f>'SO 06 - Stupeň č. 6 ř. km...'!J27</f>
        <v>0</v>
      </c>
      <c r="AH57" s="345"/>
      <c r="AI57" s="345"/>
      <c r="AJ57" s="345"/>
      <c r="AK57" s="345"/>
      <c r="AL57" s="345"/>
      <c r="AM57" s="345"/>
      <c r="AN57" s="344">
        <f t="shared" si="0"/>
        <v>0</v>
      </c>
      <c r="AO57" s="345"/>
      <c r="AP57" s="345"/>
      <c r="AQ57" s="99" t="s">
        <v>79</v>
      </c>
      <c r="AR57" s="100"/>
      <c r="AS57" s="101">
        <v>0</v>
      </c>
      <c r="AT57" s="102">
        <f t="shared" si="1"/>
        <v>0</v>
      </c>
      <c r="AU57" s="103">
        <f>'SO 06 - Stupeň č. 6 ř. km...'!P87</f>
        <v>0</v>
      </c>
      <c r="AV57" s="102">
        <f>'SO 06 - Stupeň č. 6 ř. km...'!J30</f>
        <v>0</v>
      </c>
      <c r="AW57" s="102">
        <f>'SO 06 - Stupeň č. 6 ř. km...'!J31</f>
        <v>0</v>
      </c>
      <c r="AX57" s="102">
        <f>'SO 06 - Stupeň č. 6 ř. km...'!J32</f>
        <v>0</v>
      </c>
      <c r="AY57" s="102">
        <f>'SO 06 - Stupeň č. 6 ř. km...'!J33</f>
        <v>0</v>
      </c>
      <c r="AZ57" s="102">
        <f>'SO 06 - Stupeň č. 6 ř. km...'!F30</f>
        <v>0</v>
      </c>
      <c r="BA57" s="102">
        <f>'SO 06 - Stupeň č. 6 ř. km...'!F31</f>
        <v>0</v>
      </c>
      <c r="BB57" s="102">
        <f>'SO 06 - Stupeň č. 6 ř. km...'!F32</f>
        <v>0</v>
      </c>
      <c r="BC57" s="102">
        <f>'SO 06 - Stupeň č. 6 ř. km...'!F33</f>
        <v>0</v>
      </c>
      <c r="BD57" s="104">
        <f>'SO 06 - Stupeň č. 6 ř. km...'!F34</f>
        <v>0</v>
      </c>
      <c r="BT57" s="105" t="s">
        <v>80</v>
      </c>
      <c r="BV57" s="105" t="s">
        <v>74</v>
      </c>
      <c r="BW57" s="105" t="s">
        <v>97</v>
      </c>
      <c r="BX57" s="105" t="s">
        <v>7</v>
      </c>
      <c r="CL57" s="105" t="s">
        <v>21</v>
      </c>
      <c r="CM57" s="105" t="s">
        <v>82</v>
      </c>
    </row>
    <row r="58" spans="1:91" s="5" customFormat="1" ht="20.45" customHeight="1">
      <c r="A58" s="95" t="s">
        <v>76</v>
      </c>
      <c r="B58" s="96"/>
      <c r="C58" s="97"/>
      <c r="D58" s="346" t="s">
        <v>98</v>
      </c>
      <c r="E58" s="346"/>
      <c r="F58" s="346"/>
      <c r="G58" s="346"/>
      <c r="H58" s="346"/>
      <c r="I58" s="98"/>
      <c r="J58" s="346" t="s">
        <v>99</v>
      </c>
      <c r="K58" s="346"/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44">
        <f>'SO 07 - Stupeň č. 7 ř. km...'!J27</f>
        <v>0</v>
      </c>
      <c r="AH58" s="345"/>
      <c r="AI58" s="345"/>
      <c r="AJ58" s="345"/>
      <c r="AK58" s="345"/>
      <c r="AL58" s="345"/>
      <c r="AM58" s="345"/>
      <c r="AN58" s="344">
        <f t="shared" si="0"/>
        <v>0</v>
      </c>
      <c r="AO58" s="345"/>
      <c r="AP58" s="345"/>
      <c r="AQ58" s="99" t="s">
        <v>79</v>
      </c>
      <c r="AR58" s="100"/>
      <c r="AS58" s="101">
        <v>0</v>
      </c>
      <c r="AT58" s="102">
        <f t="shared" si="1"/>
        <v>0</v>
      </c>
      <c r="AU58" s="103">
        <f>'SO 07 - Stupeň č. 7 ř. km...'!P86</f>
        <v>0</v>
      </c>
      <c r="AV58" s="102">
        <f>'SO 07 - Stupeň č. 7 ř. km...'!J30</f>
        <v>0</v>
      </c>
      <c r="AW58" s="102">
        <f>'SO 07 - Stupeň č. 7 ř. km...'!J31</f>
        <v>0</v>
      </c>
      <c r="AX58" s="102">
        <f>'SO 07 - Stupeň č. 7 ř. km...'!J32</f>
        <v>0</v>
      </c>
      <c r="AY58" s="102">
        <f>'SO 07 - Stupeň č. 7 ř. km...'!J33</f>
        <v>0</v>
      </c>
      <c r="AZ58" s="102">
        <f>'SO 07 - Stupeň č. 7 ř. km...'!F30</f>
        <v>0</v>
      </c>
      <c r="BA58" s="102">
        <f>'SO 07 - Stupeň č. 7 ř. km...'!F31</f>
        <v>0</v>
      </c>
      <c r="BB58" s="102">
        <f>'SO 07 - Stupeň č. 7 ř. km...'!F32</f>
        <v>0</v>
      </c>
      <c r="BC58" s="102">
        <f>'SO 07 - Stupeň č. 7 ř. km...'!F33</f>
        <v>0</v>
      </c>
      <c r="BD58" s="104">
        <f>'SO 07 - Stupeň č. 7 ř. km...'!F34</f>
        <v>0</v>
      </c>
      <c r="BT58" s="105" t="s">
        <v>80</v>
      </c>
      <c r="BV58" s="105" t="s">
        <v>74</v>
      </c>
      <c r="BW58" s="105" t="s">
        <v>100</v>
      </c>
      <c r="BX58" s="105" t="s">
        <v>7</v>
      </c>
      <c r="CL58" s="105" t="s">
        <v>21</v>
      </c>
      <c r="CM58" s="105" t="s">
        <v>82</v>
      </c>
    </row>
    <row r="59" spans="1:91" s="5" customFormat="1" ht="20.45" customHeight="1">
      <c r="A59" s="95" t="s">
        <v>76</v>
      </c>
      <c r="B59" s="96"/>
      <c r="C59" s="97"/>
      <c r="D59" s="346" t="s">
        <v>101</v>
      </c>
      <c r="E59" s="346"/>
      <c r="F59" s="346"/>
      <c r="G59" s="346"/>
      <c r="H59" s="346"/>
      <c r="I59" s="98"/>
      <c r="J59" s="346" t="s">
        <v>102</v>
      </c>
      <c r="K59" s="346"/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44">
        <f>'VRN 01 - Vedlejší rozpočt...'!J27</f>
        <v>0</v>
      </c>
      <c r="AH59" s="345"/>
      <c r="AI59" s="345"/>
      <c r="AJ59" s="345"/>
      <c r="AK59" s="345"/>
      <c r="AL59" s="345"/>
      <c r="AM59" s="345"/>
      <c r="AN59" s="344">
        <f t="shared" si="0"/>
        <v>0</v>
      </c>
      <c r="AO59" s="345"/>
      <c r="AP59" s="345"/>
      <c r="AQ59" s="99" t="s">
        <v>79</v>
      </c>
      <c r="AR59" s="100"/>
      <c r="AS59" s="101">
        <v>0</v>
      </c>
      <c r="AT59" s="102">
        <f t="shared" si="1"/>
        <v>0</v>
      </c>
      <c r="AU59" s="103">
        <f>'VRN 01 - Vedlejší rozpočt...'!P82</f>
        <v>0</v>
      </c>
      <c r="AV59" s="102">
        <f>'VRN 01 - Vedlejší rozpočt...'!J30</f>
        <v>0</v>
      </c>
      <c r="AW59" s="102">
        <f>'VRN 01 - Vedlejší rozpočt...'!J31</f>
        <v>0</v>
      </c>
      <c r="AX59" s="102">
        <f>'VRN 01 - Vedlejší rozpočt...'!J32</f>
        <v>0</v>
      </c>
      <c r="AY59" s="102">
        <f>'VRN 01 - Vedlejší rozpočt...'!J33</f>
        <v>0</v>
      </c>
      <c r="AZ59" s="102">
        <f>'VRN 01 - Vedlejší rozpočt...'!F30</f>
        <v>0</v>
      </c>
      <c r="BA59" s="102">
        <f>'VRN 01 - Vedlejší rozpočt...'!F31</f>
        <v>0</v>
      </c>
      <c r="BB59" s="102">
        <f>'VRN 01 - Vedlejší rozpočt...'!F32</f>
        <v>0</v>
      </c>
      <c r="BC59" s="102">
        <f>'VRN 01 - Vedlejší rozpočt...'!F33</f>
        <v>0</v>
      </c>
      <c r="BD59" s="104">
        <f>'VRN 01 - Vedlejší rozpočt...'!F34</f>
        <v>0</v>
      </c>
      <c r="BT59" s="105" t="s">
        <v>80</v>
      </c>
      <c r="BV59" s="105" t="s">
        <v>74</v>
      </c>
      <c r="BW59" s="105" t="s">
        <v>103</v>
      </c>
      <c r="BX59" s="105" t="s">
        <v>7</v>
      </c>
      <c r="CL59" s="105" t="s">
        <v>21</v>
      </c>
      <c r="CM59" s="105" t="s">
        <v>82</v>
      </c>
    </row>
    <row r="60" spans="1:91" s="5" customFormat="1" ht="20.45" customHeight="1">
      <c r="A60" s="95" t="s">
        <v>76</v>
      </c>
      <c r="B60" s="96"/>
      <c r="C60" s="97"/>
      <c r="D60" s="346" t="s">
        <v>104</v>
      </c>
      <c r="E60" s="346"/>
      <c r="F60" s="346"/>
      <c r="G60" s="346"/>
      <c r="H60" s="346"/>
      <c r="I60" s="98"/>
      <c r="J60" s="346" t="s">
        <v>105</v>
      </c>
      <c r="K60" s="346"/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  <c r="Z60" s="346"/>
      <c r="AA60" s="346"/>
      <c r="AB60" s="346"/>
      <c r="AC60" s="346"/>
      <c r="AD60" s="346"/>
      <c r="AE60" s="346"/>
      <c r="AF60" s="346"/>
      <c r="AG60" s="344">
        <f>'VRN 02 - Vedlejší rozpočt...'!J27</f>
        <v>0</v>
      </c>
      <c r="AH60" s="345"/>
      <c r="AI60" s="345"/>
      <c r="AJ60" s="345"/>
      <c r="AK60" s="345"/>
      <c r="AL60" s="345"/>
      <c r="AM60" s="345"/>
      <c r="AN60" s="344">
        <f t="shared" si="0"/>
        <v>0</v>
      </c>
      <c r="AO60" s="345"/>
      <c r="AP60" s="345"/>
      <c r="AQ60" s="99" t="s">
        <v>79</v>
      </c>
      <c r="AR60" s="100"/>
      <c r="AS60" s="101">
        <v>0</v>
      </c>
      <c r="AT60" s="102">
        <f t="shared" si="1"/>
        <v>0</v>
      </c>
      <c r="AU60" s="103">
        <f>'VRN 02 - Vedlejší rozpočt...'!P81</f>
        <v>0</v>
      </c>
      <c r="AV60" s="102">
        <f>'VRN 02 - Vedlejší rozpočt...'!J30</f>
        <v>0</v>
      </c>
      <c r="AW60" s="102">
        <f>'VRN 02 - Vedlejší rozpočt...'!J31</f>
        <v>0</v>
      </c>
      <c r="AX60" s="102">
        <f>'VRN 02 - Vedlejší rozpočt...'!J32</f>
        <v>0</v>
      </c>
      <c r="AY60" s="102">
        <f>'VRN 02 - Vedlejší rozpočt...'!J33</f>
        <v>0</v>
      </c>
      <c r="AZ60" s="102">
        <f>'VRN 02 - Vedlejší rozpočt...'!F30</f>
        <v>0</v>
      </c>
      <c r="BA60" s="102">
        <f>'VRN 02 - Vedlejší rozpočt...'!F31</f>
        <v>0</v>
      </c>
      <c r="BB60" s="102">
        <f>'VRN 02 - Vedlejší rozpočt...'!F32</f>
        <v>0</v>
      </c>
      <c r="BC60" s="102">
        <f>'VRN 02 - Vedlejší rozpočt...'!F33</f>
        <v>0</v>
      </c>
      <c r="BD60" s="104">
        <f>'VRN 02 - Vedlejší rozpočt...'!F34</f>
        <v>0</v>
      </c>
      <c r="BT60" s="105" t="s">
        <v>80</v>
      </c>
      <c r="BV60" s="105" t="s">
        <v>74</v>
      </c>
      <c r="BW60" s="105" t="s">
        <v>106</v>
      </c>
      <c r="BX60" s="105" t="s">
        <v>7</v>
      </c>
      <c r="CL60" s="105" t="s">
        <v>21</v>
      </c>
      <c r="CM60" s="105" t="s">
        <v>82</v>
      </c>
    </row>
    <row r="61" spans="1:91" s="5" customFormat="1" ht="20.45" customHeight="1">
      <c r="A61" s="95" t="s">
        <v>76</v>
      </c>
      <c r="B61" s="96"/>
      <c r="C61" s="97"/>
      <c r="D61" s="346" t="s">
        <v>107</v>
      </c>
      <c r="E61" s="346"/>
      <c r="F61" s="346"/>
      <c r="G61" s="346"/>
      <c r="H61" s="346"/>
      <c r="I61" s="98"/>
      <c r="J61" s="346" t="s">
        <v>108</v>
      </c>
      <c r="K61" s="346"/>
      <c r="L61" s="346"/>
      <c r="M61" s="346"/>
      <c r="N61" s="346"/>
      <c r="O61" s="346"/>
      <c r="P61" s="346"/>
      <c r="Q61" s="346"/>
      <c r="R61" s="346"/>
      <c r="S61" s="346"/>
      <c r="T61" s="346"/>
      <c r="U61" s="346"/>
      <c r="V61" s="346"/>
      <c r="W61" s="346"/>
      <c r="X61" s="346"/>
      <c r="Y61" s="346"/>
      <c r="Z61" s="346"/>
      <c r="AA61" s="346"/>
      <c r="AB61" s="346"/>
      <c r="AC61" s="346"/>
      <c r="AD61" s="346"/>
      <c r="AE61" s="346"/>
      <c r="AF61" s="346"/>
      <c r="AG61" s="344">
        <f>'VRN 03 - Vedlejší rozpočt...'!J27</f>
        <v>0</v>
      </c>
      <c r="AH61" s="345"/>
      <c r="AI61" s="345"/>
      <c r="AJ61" s="345"/>
      <c r="AK61" s="345"/>
      <c r="AL61" s="345"/>
      <c r="AM61" s="345"/>
      <c r="AN61" s="344">
        <f t="shared" si="0"/>
        <v>0</v>
      </c>
      <c r="AO61" s="345"/>
      <c r="AP61" s="345"/>
      <c r="AQ61" s="99" t="s">
        <v>79</v>
      </c>
      <c r="AR61" s="100"/>
      <c r="AS61" s="101">
        <v>0</v>
      </c>
      <c r="AT61" s="102">
        <f t="shared" si="1"/>
        <v>0</v>
      </c>
      <c r="AU61" s="103">
        <f>'VRN 03 - Vedlejší rozpočt...'!P81</f>
        <v>0</v>
      </c>
      <c r="AV61" s="102">
        <f>'VRN 03 - Vedlejší rozpočt...'!J30</f>
        <v>0</v>
      </c>
      <c r="AW61" s="102">
        <f>'VRN 03 - Vedlejší rozpočt...'!J31</f>
        <v>0</v>
      </c>
      <c r="AX61" s="102">
        <f>'VRN 03 - Vedlejší rozpočt...'!J32</f>
        <v>0</v>
      </c>
      <c r="AY61" s="102">
        <f>'VRN 03 - Vedlejší rozpočt...'!J33</f>
        <v>0</v>
      </c>
      <c r="AZ61" s="102">
        <f>'VRN 03 - Vedlejší rozpočt...'!F30</f>
        <v>0</v>
      </c>
      <c r="BA61" s="102">
        <f>'VRN 03 - Vedlejší rozpočt...'!F31</f>
        <v>0</v>
      </c>
      <c r="BB61" s="102">
        <f>'VRN 03 - Vedlejší rozpočt...'!F32</f>
        <v>0</v>
      </c>
      <c r="BC61" s="102">
        <f>'VRN 03 - Vedlejší rozpočt...'!F33</f>
        <v>0</v>
      </c>
      <c r="BD61" s="104">
        <f>'VRN 03 - Vedlejší rozpočt...'!F34</f>
        <v>0</v>
      </c>
      <c r="BT61" s="105" t="s">
        <v>80</v>
      </c>
      <c r="BV61" s="105" t="s">
        <v>74</v>
      </c>
      <c r="BW61" s="105" t="s">
        <v>109</v>
      </c>
      <c r="BX61" s="105" t="s">
        <v>7</v>
      </c>
      <c r="CL61" s="105" t="s">
        <v>21</v>
      </c>
      <c r="CM61" s="105" t="s">
        <v>82</v>
      </c>
    </row>
    <row r="62" spans="1:91" s="5" customFormat="1" ht="20.45" customHeight="1">
      <c r="A62" s="95" t="s">
        <v>76</v>
      </c>
      <c r="B62" s="96"/>
      <c r="C62" s="97"/>
      <c r="D62" s="346" t="s">
        <v>110</v>
      </c>
      <c r="E62" s="346"/>
      <c r="F62" s="346"/>
      <c r="G62" s="346"/>
      <c r="H62" s="346"/>
      <c r="I62" s="98"/>
      <c r="J62" s="346" t="s">
        <v>111</v>
      </c>
      <c r="K62" s="346"/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  <c r="Z62" s="346"/>
      <c r="AA62" s="346"/>
      <c r="AB62" s="346"/>
      <c r="AC62" s="346"/>
      <c r="AD62" s="346"/>
      <c r="AE62" s="346"/>
      <c r="AF62" s="346"/>
      <c r="AG62" s="344">
        <f>'VRN 04 - Vedlejší rozpočt...'!J27</f>
        <v>0</v>
      </c>
      <c r="AH62" s="345"/>
      <c r="AI62" s="345"/>
      <c r="AJ62" s="345"/>
      <c r="AK62" s="345"/>
      <c r="AL62" s="345"/>
      <c r="AM62" s="345"/>
      <c r="AN62" s="344">
        <f t="shared" si="0"/>
        <v>0</v>
      </c>
      <c r="AO62" s="345"/>
      <c r="AP62" s="345"/>
      <c r="AQ62" s="99" t="s">
        <v>79</v>
      </c>
      <c r="AR62" s="100"/>
      <c r="AS62" s="101">
        <v>0</v>
      </c>
      <c r="AT62" s="102">
        <f t="shared" si="1"/>
        <v>0</v>
      </c>
      <c r="AU62" s="103">
        <f>'VRN 04 - Vedlejší rozpočt...'!P82</f>
        <v>0</v>
      </c>
      <c r="AV62" s="102">
        <f>'VRN 04 - Vedlejší rozpočt...'!J30</f>
        <v>0</v>
      </c>
      <c r="AW62" s="102">
        <f>'VRN 04 - Vedlejší rozpočt...'!J31</f>
        <v>0</v>
      </c>
      <c r="AX62" s="102">
        <f>'VRN 04 - Vedlejší rozpočt...'!J32</f>
        <v>0</v>
      </c>
      <c r="AY62" s="102">
        <f>'VRN 04 - Vedlejší rozpočt...'!J33</f>
        <v>0</v>
      </c>
      <c r="AZ62" s="102">
        <f>'VRN 04 - Vedlejší rozpočt...'!F30</f>
        <v>0</v>
      </c>
      <c r="BA62" s="102">
        <f>'VRN 04 - Vedlejší rozpočt...'!F31</f>
        <v>0</v>
      </c>
      <c r="BB62" s="102">
        <f>'VRN 04 - Vedlejší rozpočt...'!F32</f>
        <v>0</v>
      </c>
      <c r="BC62" s="102">
        <f>'VRN 04 - Vedlejší rozpočt...'!F33</f>
        <v>0</v>
      </c>
      <c r="BD62" s="104">
        <f>'VRN 04 - Vedlejší rozpočt...'!F34</f>
        <v>0</v>
      </c>
      <c r="BT62" s="105" t="s">
        <v>80</v>
      </c>
      <c r="BV62" s="105" t="s">
        <v>74</v>
      </c>
      <c r="BW62" s="105" t="s">
        <v>112</v>
      </c>
      <c r="BX62" s="105" t="s">
        <v>7</v>
      </c>
      <c r="CL62" s="105" t="s">
        <v>21</v>
      </c>
      <c r="CM62" s="105" t="s">
        <v>82</v>
      </c>
    </row>
    <row r="63" spans="1:91" s="5" customFormat="1" ht="20.45" customHeight="1">
      <c r="A63" s="95" t="s">
        <v>76</v>
      </c>
      <c r="B63" s="96"/>
      <c r="C63" s="97"/>
      <c r="D63" s="346" t="s">
        <v>113</v>
      </c>
      <c r="E63" s="346"/>
      <c r="F63" s="346"/>
      <c r="G63" s="346"/>
      <c r="H63" s="346"/>
      <c r="I63" s="98"/>
      <c r="J63" s="346" t="s">
        <v>114</v>
      </c>
      <c r="K63" s="346"/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  <c r="AD63" s="346"/>
      <c r="AE63" s="346"/>
      <c r="AF63" s="346"/>
      <c r="AG63" s="344">
        <f>'VRN 05 - Vedlejší rozpočt...'!J27</f>
        <v>0</v>
      </c>
      <c r="AH63" s="345"/>
      <c r="AI63" s="345"/>
      <c r="AJ63" s="345"/>
      <c r="AK63" s="345"/>
      <c r="AL63" s="345"/>
      <c r="AM63" s="345"/>
      <c r="AN63" s="344">
        <f t="shared" si="0"/>
        <v>0</v>
      </c>
      <c r="AO63" s="345"/>
      <c r="AP63" s="345"/>
      <c r="AQ63" s="99" t="s">
        <v>79</v>
      </c>
      <c r="AR63" s="100"/>
      <c r="AS63" s="101">
        <v>0</v>
      </c>
      <c r="AT63" s="102">
        <f t="shared" si="1"/>
        <v>0</v>
      </c>
      <c r="AU63" s="103">
        <f>'VRN 05 - Vedlejší rozpočt...'!P81</f>
        <v>0</v>
      </c>
      <c r="AV63" s="102">
        <f>'VRN 05 - Vedlejší rozpočt...'!J30</f>
        <v>0</v>
      </c>
      <c r="AW63" s="102">
        <f>'VRN 05 - Vedlejší rozpočt...'!J31</f>
        <v>0</v>
      </c>
      <c r="AX63" s="102">
        <f>'VRN 05 - Vedlejší rozpočt...'!J32</f>
        <v>0</v>
      </c>
      <c r="AY63" s="102">
        <f>'VRN 05 - Vedlejší rozpočt...'!J33</f>
        <v>0</v>
      </c>
      <c r="AZ63" s="102">
        <f>'VRN 05 - Vedlejší rozpočt...'!F30</f>
        <v>0</v>
      </c>
      <c r="BA63" s="102">
        <f>'VRN 05 - Vedlejší rozpočt...'!F31</f>
        <v>0</v>
      </c>
      <c r="BB63" s="102">
        <f>'VRN 05 - Vedlejší rozpočt...'!F32</f>
        <v>0</v>
      </c>
      <c r="BC63" s="102">
        <f>'VRN 05 - Vedlejší rozpočt...'!F33</f>
        <v>0</v>
      </c>
      <c r="BD63" s="104">
        <f>'VRN 05 - Vedlejší rozpočt...'!F34</f>
        <v>0</v>
      </c>
      <c r="BT63" s="105" t="s">
        <v>80</v>
      </c>
      <c r="BV63" s="105" t="s">
        <v>74</v>
      </c>
      <c r="BW63" s="105" t="s">
        <v>115</v>
      </c>
      <c r="BX63" s="105" t="s">
        <v>7</v>
      </c>
      <c r="CL63" s="105" t="s">
        <v>21</v>
      </c>
      <c r="CM63" s="105" t="s">
        <v>82</v>
      </c>
    </row>
    <row r="64" spans="1:91" s="5" customFormat="1" ht="20.45" customHeight="1">
      <c r="A64" s="95" t="s">
        <v>76</v>
      </c>
      <c r="B64" s="96"/>
      <c r="C64" s="97"/>
      <c r="D64" s="346" t="s">
        <v>116</v>
      </c>
      <c r="E64" s="346"/>
      <c r="F64" s="346"/>
      <c r="G64" s="346"/>
      <c r="H64" s="346"/>
      <c r="I64" s="98"/>
      <c r="J64" s="346" t="s">
        <v>117</v>
      </c>
      <c r="K64" s="346"/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44">
        <f>'VRN 06 - Vedlejší rozpočt...'!J27</f>
        <v>0</v>
      </c>
      <c r="AH64" s="345"/>
      <c r="AI64" s="345"/>
      <c r="AJ64" s="345"/>
      <c r="AK64" s="345"/>
      <c r="AL64" s="345"/>
      <c r="AM64" s="345"/>
      <c r="AN64" s="344">
        <f t="shared" si="0"/>
        <v>0</v>
      </c>
      <c r="AO64" s="345"/>
      <c r="AP64" s="345"/>
      <c r="AQ64" s="99" t="s">
        <v>79</v>
      </c>
      <c r="AR64" s="100"/>
      <c r="AS64" s="101">
        <v>0</v>
      </c>
      <c r="AT64" s="102">
        <f t="shared" si="1"/>
        <v>0</v>
      </c>
      <c r="AU64" s="103">
        <f>'VRN 06 - Vedlejší rozpočt...'!P82</f>
        <v>0</v>
      </c>
      <c r="AV64" s="102">
        <f>'VRN 06 - Vedlejší rozpočt...'!J30</f>
        <v>0</v>
      </c>
      <c r="AW64" s="102">
        <f>'VRN 06 - Vedlejší rozpočt...'!J31</f>
        <v>0</v>
      </c>
      <c r="AX64" s="102">
        <f>'VRN 06 - Vedlejší rozpočt...'!J32</f>
        <v>0</v>
      </c>
      <c r="AY64" s="102">
        <f>'VRN 06 - Vedlejší rozpočt...'!J33</f>
        <v>0</v>
      </c>
      <c r="AZ64" s="102">
        <f>'VRN 06 - Vedlejší rozpočt...'!F30</f>
        <v>0</v>
      </c>
      <c r="BA64" s="102">
        <f>'VRN 06 - Vedlejší rozpočt...'!F31</f>
        <v>0</v>
      </c>
      <c r="BB64" s="102">
        <f>'VRN 06 - Vedlejší rozpočt...'!F32</f>
        <v>0</v>
      </c>
      <c r="BC64" s="102">
        <f>'VRN 06 - Vedlejší rozpočt...'!F33</f>
        <v>0</v>
      </c>
      <c r="BD64" s="104">
        <f>'VRN 06 - Vedlejší rozpočt...'!F34</f>
        <v>0</v>
      </c>
      <c r="BT64" s="105" t="s">
        <v>80</v>
      </c>
      <c r="BV64" s="105" t="s">
        <v>74</v>
      </c>
      <c r="BW64" s="105" t="s">
        <v>118</v>
      </c>
      <c r="BX64" s="105" t="s">
        <v>7</v>
      </c>
      <c r="CL64" s="105" t="s">
        <v>21</v>
      </c>
      <c r="CM64" s="105" t="s">
        <v>82</v>
      </c>
    </row>
    <row r="65" spans="1:91" s="5" customFormat="1" ht="20.45" customHeight="1">
      <c r="A65" s="95" t="s">
        <v>76</v>
      </c>
      <c r="B65" s="96"/>
      <c r="C65" s="97"/>
      <c r="D65" s="346" t="s">
        <v>119</v>
      </c>
      <c r="E65" s="346"/>
      <c r="F65" s="346"/>
      <c r="G65" s="346"/>
      <c r="H65" s="346"/>
      <c r="I65" s="98"/>
      <c r="J65" s="346" t="s">
        <v>120</v>
      </c>
      <c r="K65" s="346"/>
      <c r="L65" s="346"/>
      <c r="M65" s="346"/>
      <c r="N65" s="346"/>
      <c r="O65" s="346"/>
      <c r="P65" s="346"/>
      <c r="Q65" s="346"/>
      <c r="R65" s="346"/>
      <c r="S65" s="346"/>
      <c r="T65" s="346"/>
      <c r="U65" s="346"/>
      <c r="V65" s="346"/>
      <c r="W65" s="346"/>
      <c r="X65" s="346"/>
      <c r="Y65" s="346"/>
      <c r="Z65" s="346"/>
      <c r="AA65" s="346"/>
      <c r="AB65" s="346"/>
      <c r="AC65" s="346"/>
      <c r="AD65" s="346"/>
      <c r="AE65" s="346"/>
      <c r="AF65" s="346"/>
      <c r="AG65" s="344">
        <f>'VRN 07 - Vedlejší rozpočt...'!J27</f>
        <v>0</v>
      </c>
      <c r="AH65" s="345"/>
      <c r="AI65" s="345"/>
      <c r="AJ65" s="345"/>
      <c r="AK65" s="345"/>
      <c r="AL65" s="345"/>
      <c r="AM65" s="345"/>
      <c r="AN65" s="344">
        <f t="shared" si="0"/>
        <v>0</v>
      </c>
      <c r="AO65" s="345"/>
      <c r="AP65" s="345"/>
      <c r="AQ65" s="99" t="s">
        <v>79</v>
      </c>
      <c r="AR65" s="100"/>
      <c r="AS65" s="106">
        <v>0</v>
      </c>
      <c r="AT65" s="107">
        <f t="shared" si="1"/>
        <v>0</v>
      </c>
      <c r="AU65" s="108">
        <f>'VRN 07 - Vedlejší rozpočt...'!P81</f>
        <v>0</v>
      </c>
      <c r="AV65" s="107">
        <f>'VRN 07 - Vedlejší rozpočt...'!J30</f>
        <v>0</v>
      </c>
      <c r="AW65" s="107">
        <f>'VRN 07 - Vedlejší rozpočt...'!J31</f>
        <v>0</v>
      </c>
      <c r="AX65" s="107">
        <f>'VRN 07 - Vedlejší rozpočt...'!J32</f>
        <v>0</v>
      </c>
      <c r="AY65" s="107">
        <f>'VRN 07 - Vedlejší rozpočt...'!J33</f>
        <v>0</v>
      </c>
      <c r="AZ65" s="107">
        <f>'VRN 07 - Vedlejší rozpočt...'!F30</f>
        <v>0</v>
      </c>
      <c r="BA65" s="107">
        <f>'VRN 07 - Vedlejší rozpočt...'!F31</f>
        <v>0</v>
      </c>
      <c r="BB65" s="107">
        <f>'VRN 07 - Vedlejší rozpočt...'!F32</f>
        <v>0</v>
      </c>
      <c r="BC65" s="107">
        <f>'VRN 07 - Vedlejší rozpočt...'!F33</f>
        <v>0</v>
      </c>
      <c r="BD65" s="109">
        <f>'VRN 07 - Vedlejší rozpočt...'!F34</f>
        <v>0</v>
      </c>
      <c r="BT65" s="105" t="s">
        <v>80</v>
      </c>
      <c r="BV65" s="105" t="s">
        <v>74</v>
      </c>
      <c r="BW65" s="105" t="s">
        <v>121</v>
      </c>
      <c r="BX65" s="105" t="s">
        <v>7</v>
      </c>
      <c r="CL65" s="105" t="s">
        <v>21</v>
      </c>
      <c r="CM65" s="105" t="s">
        <v>82</v>
      </c>
    </row>
    <row r="66" spans="1:91" s="1" customFormat="1" ht="30" customHeight="1">
      <c r="B66" s="40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0"/>
    </row>
    <row r="67" spans="1:91" s="1" customFormat="1" ht="6.95" customHeight="1"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60"/>
    </row>
  </sheetData>
  <sheetProtection password="CC35" sheet="1" objects="1" scenarios="1" formatCells="0" formatColumns="0" formatRows="0" sort="0" autoFilter="0"/>
  <mergeCells count="9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D64:H64"/>
    <mergeCell ref="J64:AF64"/>
    <mergeCell ref="AN65:AP65"/>
    <mergeCell ref="AG65:AM65"/>
    <mergeCell ref="D65:H65"/>
    <mergeCell ref="J65:AF65"/>
    <mergeCell ref="AG51:AM51"/>
    <mergeCell ref="AN51:AP51"/>
    <mergeCell ref="AR2:BE2"/>
    <mergeCell ref="AN64:AP64"/>
    <mergeCell ref="AG64:AM64"/>
    <mergeCell ref="AN62:AP62"/>
    <mergeCell ref="AG62:AM62"/>
    <mergeCell ref="AN60:AP60"/>
    <mergeCell ref="AG60:AM60"/>
    <mergeCell ref="AN58:AP58"/>
    <mergeCell ref="AG58:AM58"/>
    <mergeCell ref="AN56:AP56"/>
    <mergeCell ref="AG56:AM56"/>
    <mergeCell ref="AN54:AP54"/>
    <mergeCell ref="AG54:AM54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SO 01 - Stupeň č. 1 ř. km...'!C2" display="/"/>
    <hyperlink ref="A53" location="'SO 02 - Stupeň č. 2 ř. km...'!C2" display="/"/>
    <hyperlink ref="A54" location="'SO 03 - Stupeň č. 3 ř. km...'!C2" display="/"/>
    <hyperlink ref="A55" location="'SO 04 - Stupeň č. 4 ř. km...'!C2" display="/"/>
    <hyperlink ref="A56" location="'SO 05 - Stupeň č. 5 ř. km...'!C2" display="/"/>
    <hyperlink ref="A57" location="'SO 06 - Stupeň č. 6 ř. km...'!C2" display="/"/>
    <hyperlink ref="A58" location="'SO 07 - Stupeň č. 7 ř. km...'!C2" display="/"/>
    <hyperlink ref="A59" location="'VRN 01 - Vedlejší rozpočt...'!C2" display="/"/>
    <hyperlink ref="A60" location="'VRN 02 - Vedlejší rozpočt...'!C2" display="/"/>
    <hyperlink ref="A61" location="'VRN 03 - Vedlejší rozpočt...'!C2" display="/"/>
    <hyperlink ref="A62" location="'VRN 04 - Vedlejší rozpočt...'!C2" display="/"/>
    <hyperlink ref="A63" location="'VRN 05 - Vedlejší rozpočt...'!C2" display="/"/>
    <hyperlink ref="A64" location="'VRN 06 - Vedlejší rozpočt...'!C2" display="/"/>
    <hyperlink ref="A65" location="'VRN 07 - Vedlejší rozpočt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106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1409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ROUND(SUM(BE81:BE125), 2)</f>
        <v>0</v>
      </c>
      <c r="G30" s="41"/>
      <c r="H30" s="41"/>
      <c r="I30" s="130">
        <v>0.21</v>
      </c>
      <c r="J30" s="129">
        <f>ROUND(ROUND((SUM(BE81:BE125)),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ROUND(SUM(BF81:BF125), 2)</f>
        <v>0</v>
      </c>
      <c r="G31" s="41"/>
      <c r="H31" s="41"/>
      <c r="I31" s="130">
        <v>0.15</v>
      </c>
      <c r="J31" s="129">
        <f>ROUND(ROUND((SUM(BF81:BF125)),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ROUND(SUM(BG81:BG125),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ROUND(SUM(BH81:BH125),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ROUND(SUM(BI81:BI125),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02 - Vedlejší rozpočtové náklady SO 02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J96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J109</f>
        <v>0</v>
      </c>
      <c r="K60" s="161"/>
    </row>
    <row r="61" spans="2:47" s="8" customFormat="1" ht="19.899999999999999" customHeight="1">
      <c r="B61" s="155"/>
      <c r="C61" s="156"/>
      <c r="D61" s="157" t="s">
        <v>1339</v>
      </c>
      <c r="E61" s="158"/>
      <c r="F61" s="158"/>
      <c r="G61" s="158"/>
      <c r="H61" s="158"/>
      <c r="I61" s="159"/>
      <c r="J61" s="160">
        <f>J113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0.45" customHeight="1">
      <c r="B71" s="40"/>
      <c r="C71" s="62"/>
      <c r="D71" s="62"/>
      <c r="E71" s="379" t="str">
        <f>E7</f>
        <v>Desná, Loučná - Kouty nad Desnou, oprava kamenných stupňů</v>
      </c>
      <c r="F71" s="380"/>
      <c r="G71" s="380"/>
      <c r="H71" s="380"/>
      <c r="I71" s="162"/>
      <c r="J71" s="62"/>
      <c r="K71" s="62"/>
      <c r="L71" s="60"/>
    </row>
    <row r="72" spans="2:20" s="1" customFormat="1" ht="14.45" customHeight="1">
      <c r="B72" s="40"/>
      <c r="C72" s="64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2.15" customHeight="1">
      <c r="B73" s="40"/>
      <c r="C73" s="62"/>
      <c r="D73" s="62"/>
      <c r="E73" s="347" t="str">
        <f>E9</f>
        <v>VRN 02 - Vedlejší rozpočtové náklady SO 02</v>
      </c>
      <c r="F73" s="381"/>
      <c r="G73" s="381"/>
      <c r="H73" s="381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Kouty nad Desnou, Rejhotice</v>
      </c>
      <c r="G75" s="62"/>
      <c r="H75" s="62"/>
      <c r="I75" s="164" t="s">
        <v>25</v>
      </c>
      <c r="J75" s="72" t="str">
        <f>IF(J12="","",J12)</f>
        <v>25. 9. 2017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33</v>
      </c>
      <c r="J77" s="163" t="str">
        <f>E21</f>
        <v>AGPOL s.r.o., Jungmannova 153/12, 77900 Olomouc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147</v>
      </c>
      <c r="D80" s="167" t="s">
        <v>57</v>
      </c>
      <c r="E80" s="167" t="s">
        <v>53</v>
      </c>
      <c r="F80" s="167" t="s">
        <v>148</v>
      </c>
      <c r="G80" s="167" t="s">
        <v>149</v>
      </c>
      <c r="H80" s="167" t="s">
        <v>150</v>
      </c>
      <c r="I80" s="168" t="s">
        <v>151</v>
      </c>
      <c r="J80" s="167" t="s">
        <v>132</v>
      </c>
      <c r="K80" s="169" t="s">
        <v>152</v>
      </c>
      <c r="L80" s="170"/>
      <c r="M80" s="80" t="s">
        <v>153</v>
      </c>
      <c r="N80" s="81" t="s">
        <v>42</v>
      </c>
      <c r="O80" s="81" t="s">
        <v>154</v>
      </c>
      <c r="P80" s="81" t="s">
        <v>155</v>
      </c>
      <c r="Q80" s="81" t="s">
        <v>156</v>
      </c>
      <c r="R80" s="81" t="s">
        <v>157</v>
      </c>
      <c r="S80" s="81" t="s">
        <v>158</v>
      </c>
      <c r="T80" s="82" t="s">
        <v>159</v>
      </c>
    </row>
    <row r="81" spans="2:65" s="1" customFormat="1" ht="29.25" customHeight="1">
      <c r="B81" s="40"/>
      <c r="C81" s="86" t="s">
        <v>133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71</v>
      </c>
      <c r="AU81" s="23" t="s">
        <v>134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71</v>
      </c>
      <c r="E82" s="178" t="s">
        <v>1340</v>
      </c>
      <c r="F82" s="178" t="s">
        <v>1341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P83+P96+P109+P113</f>
        <v>0</v>
      </c>
      <c r="Q82" s="183"/>
      <c r="R82" s="184">
        <f>R83+R96+R109+R113</f>
        <v>0</v>
      </c>
      <c r="S82" s="183"/>
      <c r="T82" s="185">
        <f>T83+T96+T109+T113</f>
        <v>0</v>
      </c>
      <c r="AR82" s="186" t="s">
        <v>196</v>
      </c>
      <c r="AT82" s="187" t="s">
        <v>71</v>
      </c>
      <c r="AU82" s="187" t="s">
        <v>72</v>
      </c>
      <c r="AY82" s="186" t="s">
        <v>162</v>
      </c>
      <c r="BK82" s="188">
        <f>BK83+BK96+BK109+BK113</f>
        <v>0</v>
      </c>
    </row>
    <row r="83" spans="2:65" s="10" customFormat="1" ht="19.899999999999999" customHeight="1">
      <c r="B83" s="175"/>
      <c r="C83" s="176"/>
      <c r="D83" s="189" t="s">
        <v>71</v>
      </c>
      <c r="E83" s="190" t="s">
        <v>1342</v>
      </c>
      <c r="F83" s="190" t="s">
        <v>1343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0</v>
      </c>
      <c r="S83" s="183"/>
      <c r="T83" s="185">
        <f>SUM(T84:T95)</f>
        <v>0</v>
      </c>
      <c r="AR83" s="186" t="s">
        <v>196</v>
      </c>
      <c r="AT83" s="187" t="s">
        <v>71</v>
      </c>
      <c r="AU83" s="187" t="s">
        <v>80</v>
      </c>
      <c r="AY83" s="186" t="s">
        <v>162</v>
      </c>
      <c r="BK83" s="188">
        <f>SUM(BK84:BK95)</f>
        <v>0</v>
      </c>
    </row>
    <row r="84" spans="2:65" s="1" customFormat="1" ht="20.45" customHeight="1">
      <c r="B84" s="40"/>
      <c r="C84" s="192" t="s">
        <v>80</v>
      </c>
      <c r="D84" s="192" t="s">
        <v>164</v>
      </c>
      <c r="E84" s="193" t="s">
        <v>1344</v>
      </c>
      <c r="F84" s="194" t="s">
        <v>1345</v>
      </c>
      <c r="G84" s="195" t="s">
        <v>1346</v>
      </c>
      <c r="H84" s="196">
        <v>1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43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1347</v>
      </c>
      <c r="AT84" s="23" t="s">
        <v>164</v>
      </c>
      <c r="AU84" s="23" t="s">
        <v>82</v>
      </c>
      <c r="AY84" s="23" t="s">
        <v>162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80</v>
      </c>
      <c r="BK84" s="203">
        <f>ROUND(I84*H84,2)</f>
        <v>0</v>
      </c>
      <c r="BL84" s="23" t="s">
        <v>1347</v>
      </c>
      <c r="BM84" s="23" t="s">
        <v>1410</v>
      </c>
    </row>
    <row r="85" spans="2:65" s="1" customFormat="1">
      <c r="B85" s="40"/>
      <c r="C85" s="62"/>
      <c r="D85" s="204" t="s">
        <v>171</v>
      </c>
      <c r="E85" s="62"/>
      <c r="F85" s="205" t="s">
        <v>1345</v>
      </c>
      <c r="G85" s="62"/>
      <c r="H85" s="62"/>
      <c r="I85" s="162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171</v>
      </c>
      <c r="AU85" s="23" t="s">
        <v>82</v>
      </c>
    </row>
    <row r="86" spans="2:65" s="12" customFormat="1">
      <c r="B86" s="218"/>
      <c r="C86" s="219"/>
      <c r="D86" s="231" t="s">
        <v>173</v>
      </c>
      <c r="E86" s="257" t="s">
        <v>21</v>
      </c>
      <c r="F86" s="258" t="s">
        <v>80</v>
      </c>
      <c r="G86" s="219"/>
      <c r="H86" s="259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173</v>
      </c>
      <c r="AU86" s="228" t="s">
        <v>82</v>
      </c>
      <c r="AV86" s="12" t="s">
        <v>82</v>
      </c>
      <c r="AW86" s="12" t="s">
        <v>36</v>
      </c>
      <c r="AX86" s="12" t="s">
        <v>80</v>
      </c>
      <c r="AY86" s="228" t="s">
        <v>162</v>
      </c>
    </row>
    <row r="87" spans="2:65" s="1" customFormat="1" ht="20.45" customHeight="1">
      <c r="B87" s="40"/>
      <c r="C87" s="192" t="s">
        <v>82</v>
      </c>
      <c r="D87" s="192" t="s">
        <v>164</v>
      </c>
      <c r="E87" s="193" t="s">
        <v>1349</v>
      </c>
      <c r="F87" s="194" t="s">
        <v>1350</v>
      </c>
      <c r="G87" s="195" t="s">
        <v>1346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43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1347</v>
      </c>
      <c r="AT87" s="23" t="s">
        <v>164</v>
      </c>
      <c r="AU87" s="23" t="s">
        <v>82</v>
      </c>
      <c r="AY87" s="23" t="s">
        <v>162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80</v>
      </c>
      <c r="BK87" s="203">
        <f>ROUND(I87*H87,2)</f>
        <v>0</v>
      </c>
      <c r="BL87" s="23" t="s">
        <v>1347</v>
      </c>
      <c r="BM87" s="23" t="s">
        <v>1411</v>
      </c>
    </row>
    <row r="88" spans="2:65" s="1" customFormat="1">
      <c r="B88" s="40"/>
      <c r="C88" s="62"/>
      <c r="D88" s="204" t="s">
        <v>171</v>
      </c>
      <c r="E88" s="62"/>
      <c r="F88" s="205" t="s">
        <v>1350</v>
      </c>
      <c r="G88" s="62"/>
      <c r="H88" s="62"/>
      <c r="I88" s="162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171</v>
      </c>
      <c r="AU88" s="23" t="s">
        <v>82</v>
      </c>
    </row>
    <row r="89" spans="2:65" s="12" customFormat="1">
      <c r="B89" s="218"/>
      <c r="C89" s="219"/>
      <c r="D89" s="231" t="s">
        <v>173</v>
      </c>
      <c r="E89" s="257" t="s">
        <v>21</v>
      </c>
      <c r="F89" s="258" t="s">
        <v>80</v>
      </c>
      <c r="G89" s="219"/>
      <c r="H89" s="259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173</v>
      </c>
      <c r="AU89" s="228" t="s">
        <v>82</v>
      </c>
      <c r="AV89" s="12" t="s">
        <v>82</v>
      </c>
      <c r="AW89" s="12" t="s">
        <v>36</v>
      </c>
      <c r="AX89" s="12" t="s">
        <v>80</v>
      </c>
      <c r="AY89" s="228" t="s">
        <v>162</v>
      </c>
    </row>
    <row r="90" spans="2:65" s="1" customFormat="1" ht="20.45" customHeight="1">
      <c r="B90" s="40"/>
      <c r="C90" s="192" t="s">
        <v>183</v>
      </c>
      <c r="D90" s="192" t="s">
        <v>164</v>
      </c>
      <c r="E90" s="193" t="s">
        <v>1352</v>
      </c>
      <c r="F90" s="194" t="s">
        <v>1353</v>
      </c>
      <c r="G90" s="195" t="s">
        <v>1346</v>
      </c>
      <c r="H90" s="196">
        <v>1</v>
      </c>
      <c r="I90" s="197"/>
      <c r="J90" s="198">
        <f>ROUND(I90*H90,2)</f>
        <v>0</v>
      </c>
      <c r="K90" s="194" t="s">
        <v>1354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1347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1347</v>
      </c>
      <c r="BM90" s="23" t="s">
        <v>1412</v>
      </c>
    </row>
    <row r="91" spans="2:65" s="1" customFormat="1">
      <c r="B91" s="40"/>
      <c r="C91" s="62"/>
      <c r="D91" s="204" t="s">
        <v>171</v>
      </c>
      <c r="E91" s="62"/>
      <c r="F91" s="205" t="s">
        <v>1356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2" customFormat="1">
      <c r="B92" s="218"/>
      <c r="C92" s="219"/>
      <c r="D92" s="231" t="s">
        <v>173</v>
      </c>
      <c r="E92" s="257" t="s">
        <v>21</v>
      </c>
      <c r="F92" s="258" t="s">
        <v>80</v>
      </c>
      <c r="G92" s="219"/>
      <c r="H92" s="259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173</v>
      </c>
      <c r="AU92" s="228" t="s">
        <v>82</v>
      </c>
      <c r="AV92" s="12" t="s">
        <v>82</v>
      </c>
      <c r="AW92" s="12" t="s">
        <v>36</v>
      </c>
      <c r="AX92" s="12" t="s">
        <v>80</v>
      </c>
      <c r="AY92" s="228" t="s">
        <v>162</v>
      </c>
    </row>
    <row r="93" spans="2:65" s="1" customFormat="1" ht="20.45" customHeight="1">
      <c r="B93" s="40"/>
      <c r="C93" s="192" t="s">
        <v>169</v>
      </c>
      <c r="D93" s="192" t="s">
        <v>164</v>
      </c>
      <c r="E93" s="193" t="s">
        <v>1357</v>
      </c>
      <c r="F93" s="194" t="s">
        <v>1358</v>
      </c>
      <c r="G93" s="195" t="s">
        <v>1346</v>
      </c>
      <c r="H93" s="196">
        <v>1</v>
      </c>
      <c r="I93" s="197"/>
      <c r="J93" s="198">
        <f>ROUND(I93*H93,2)</f>
        <v>0</v>
      </c>
      <c r="K93" s="194" t="s">
        <v>1354</v>
      </c>
      <c r="L93" s="60"/>
      <c r="M93" s="199" t="s">
        <v>21</v>
      </c>
      <c r="N93" s="200" t="s">
        <v>43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1347</v>
      </c>
      <c r="AT93" s="23" t="s">
        <v>164</v>
      </c>
      <c r="AU93" s="23" t="s">
        <v>82</v>
      </c>
      <c r="AY93" s="23" t="s">
        <v>162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80</v>
      </c>
      <c r="BK93" s="203">
        <f>ROUND(I93*H93,2)</f>
        <v>0</v>
      </c>
      <c r="BL93" s="23" t="s">
        <v>1347</v>
      </c>
      <c r="BM93" s="23" t="s">
        <v>1413</v>
      </c>
    </row>
    <row r="94" spans="2:65" s="1" customFormat="1" ht="27">
      <c r="B94" s="40"/>
      <c r="C94" s="62"/>
      <c r="D94" s="204" t="s">
        <v>171</v>
      </c>
      <c r="E94" s="62"/>
      <c r="F94" s="205" t="s">
        <v>1360</v>
      </c>
      <c r="G94" s="62"/>
      <c r="H94" s="62"/>
      <c r="I94" s="162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171</v>
      </c>
      <c r="AU94" s="23" t="s">
        <v>82</v>
      </c>
    </row>
    <row r="95" spans="2:65" s="12" customFormat="1">
      <c r="B95" s="218"/>
      <c r="C95" s="219"/>
      <c r="D95" s="204" t="s">
        <v>173</v>
      </c>
      <c r="E95" s="220" t="s">
        <v>21</v>
      </c>
      <c r="F95" s="221" t="s">
        <v>80</v>
      </c>
      <c r="G95" s="219"/>
      <c r="H95" s="222">
        <v>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173</v>
      </c>
      <c r="AU95" s="228" t="s">
        <v>82</v>
      </c>
      <c r="AV95" s="12" t="s">
        <v>82</v>
      </c>
      <c r="AW95" s="12" t="s">
        <v>36</v>
      </c>
      <c r="AX95" s="12" t="s">
        <v>80</v>
      </c>
      <c r="AY95" s="228" t="s">
        <v>162</v>
      </c>
    </row>
    <row r="96" spans="2:65" s="10" customFormat="1" ht="29.85" customHeight="1">
      <c r="B96" s="175"/>
      <c r="C96" s="176"/>
      <c r="D96" s="189" t="s">
        <v>71</v>
      </c>
      <c r="E96" s="190" t="s">
        <v>1361</v>
      </c>
      <c r="F96" s="190" t="s">
        <v>1362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SUM(P97:P108)</f>
        <v>0</v>
      </c>
      <c r="Q96" s="183"/>
      <c r="R96" s="184">
        <f>SUM(R97:R108)</f>
        <v>0</v>
      </c>
      <c r="S96" s="183"/>
      <c r="T96" s="185">
        <f>SUM(T97:T108)</f>
        <v>0</v>
      </c>
      <c r="AR96" s="186" t="s">
        <v>196</v>
      </c>
      <c r="AT96" s="187" t="s">
        <v>71</v>
      </c>
      <c r="AU96" s="187" t="s">
        <v>80</v>
      </c>
      <c r="AY96" s="186" t="s">
        <v>162</v>
      </c>
      <c r="BK96" s="188">
        <f>SUM(BK97:BK108)</f>
        <v>0</v>
      </c>
    </row>
    <row r="97" spans="2:65" s="1" customFormat="1" ht="20.45" customHeight="1">
      <c r="B97" s="40"/>
      <c r="C97" s="192" t="s">
        <v>196</v>
      </c>
      <c r="D97" s="192" t="s">
        <v>164</v>
      </c>
      <c r="E97" s="193" t="s">
        <v>1363</v>
      </c>
      <c r="F97" s="194" t="s">
        <v>1364</v>
      </c>
      <c r="G97" s="195" t="s">
        <v>1346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43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1347</v>
      </c>
      <c r="AT97" s="23" t="s">
        <v>164</v>
      </c>
      <c r="AU97" s="23" t="s">
        <v>82</v>
      </c>
      <c r="AY97" s="23" t="s">
        <v>162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80</v>
      </c>
      <c r="BK97" s="203">
        <f>ROUND(I97*H97,2)</f>
        <v>0</v>
      </c>
      <c r="BL97" s="23" t="s">
        <v>1347</v>
      </c>
      <c r="BM97" s="23" t="s">
        <v>1414</v>
      </c>
    </row>
    <row r="98" spans="2:65" s="1" customFormat="1">
      <c r="B98" s="40"/>
      <c r="C98" s="62"/>
      <c r="D98" s="204" t="s">
        <v>171</v>
      </c>
      <c r="E98" s="62"/>
      <c r="F98" s="205" t="s">
        <v>1366</v>
      </c>
      <c r="G98" s="62"/>
      <c r="H98" s="62"/>
      <c r="I98" s="162"/>
      <c r="J98" s="62"/>
      <c r="K98" s="62"/>
      <c r="L98" s="60"/>
      <c r="M98" s="206"/>
      <c r="N98" s="41"/>
      <c r="O98" s="41"/>
      <c r="P98" s="41"/>
      <c r="Q98" s="41"/>
      <c r="R98" s="41"/>
      <c r="S98" s="41"/>
      <c r="T98" s="77"/>
      <c r="AT98" s="23" t="s">
        <v>171</v>
      </c>
      <c r="AU98" s="23" t="s">
        <v>82</v>
      </c>
    </row>
    <row r="99" spans="2:65" s="12" customFormat="1">
      <c r="B99" s="218"/>
      <c r="C99" s="219"/>
      <c r="D99" s="231" t="s">
        <v>173</v>
      </c>
      <c r="E99" s="257" t="s">
        <v>21</v>
      </c>
      <c r="F99" s="258" t="s">
        <v>80</v>
      </c>
      <c r="G99" s="219"/>
      <c r="H99" s="259">
        <v>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173</v>
      </c>
      <c r="AU99" s="228" t="s">
        <v>82</v>
      </c>
      <c r="AV99" s="12" t="s">
        <v>82</v>
      </c>
      <c r="AW99" s="12" t="s">
        <v>36</v>
      </c>
      <c r="AX99" s="12" t="s">
        <v>80</v>
      </c>
      <c r="AY99" s="228" t="s">
        <v>162</v>
      </c>
    </row>
    <row r="100" spans="2:65" s="1" customFormat="1" ht="20.45" customHeight="1">
      <c r="B100" s="40"/>
      <c r="C100" s="192" t="s">
        <v>204</v>
      </c>
      <c r="D100" s="192" t="s">
        <v>164</v>
      </c>
      <c r="E100" s="193" t="s">
        <v>1367</v>
      </c>
      <c r="F100" s="194" t="s">
        <v>1368</v>
      </c>
      <c r="G100" s="195" t="s">
        <v>1346</v>
      </c>
      <c r="H100" s="196">
        <v>1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43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1347</v>
      </c>
      <c r="AT100" s="23" t="s">
        <v>164</v>
      </c>
      <c r="AU100" s="23" t="s">
        <v>82</v>
      </c>
      <c r="AY100" s="23" t="s">
        <v>162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1347</v>
      </c>
      <c r="BM100" s="23" t="s">
        <v>1415</v>
      </c>
    </row>
    <row r="101" spans="2:65" s="1" customFormat="1">
      <c r="B101" s="40"/>
      <c r="C101" s="62"/>
      <c r="D101" s="204" t="s">
        <v>171</v>
      </c>
      <c r="E101" s="62"/>
      <c r="F101" s="205" t="s">
        <v>1366</v>
      </c>
      <c r="G101" s="62"/>
      <c r="H101" s="62"/>
      <c r="I101" s="162"/>
      <c r="J101" s="62"/>
      <c r="K101" s="62"/>
      <c r="L101" s="60"/>
      <c r="M101" s="206"/>
      <c r="N101" s="41"/>
      <c r="O101" s="41"/>
      <c r="P101" s="41"/>
      <c r="Q101" s="41"/>
      <c r="R101" s="41"/>
      <c r="S101" s="41"/>
      <c r="T101" s="77"/>
      <c r="AT101" s="23" t="s">
        <v>171</v>
      </c>
      <c r="AU101" s="23" t="s">
        <v>82</v>
      </c>
    </row>
    <row r="102" spans="2:65" s="12" customFormat="1">
      <c r="B102" s="218"/>
      <c r="C102" s="219"/>
      <c r="D102" s="231" t="s">
        <v>173</v>
      </c>
      <c r="E102" s="257" t="s">
        <v>21</v>
      </c>
      <c r="F102" s="258" t="s">
        <v>80</v>
      </c>
      <c r="G102" s="219"/>
      <c r="H102" s="259">
        <v>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173</v>
      </c>
      <c r="AU102" s="228" t="s">
        <v>82</v>
      </c>
      <c r="AV102" s="12" t="s">
        <v>82</v>
      </c>
      <c r="AW102" s="12" t="s">
        <v>36</v>
      </c>
      <c r="AX102" s="12" t="s">
        <v>80</v>
      </c>
      <c r="AY102" s="228" t="s">
        <v>162</v>
      </c>
    </row>
    <row r="103" spans="2:65" s="1" customFormat="1" ht="20.45" customHeight="1">
      <c r="B103" s="40"/>
      <c r="C103" s="192" t="s">
        <v>214</v>
      </c>
      <c r="D103" s="192" t="s">
        <v>164</v>
      </c>
      <c r="E103" s="193" t="s">
        <v>1370</v>
      </c>
      <c r="F103" s="194" t="s">
        <v>1371</v>
      </c>
      <c r="G103" s="195" t="s">
        <v>1346</v>
      </c>
      <c r="H103" s="196">
        <v>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43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1347</v>
      </c>
      <c r="AT103" s="23" t="s">
        <v>164</v>
      </c>
      <c r="AU103" s="23" t="s">
        <v>82</v>
      </c>
      <c r="AY103" s="23" t="s">
        <v>162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80</v>
      </c>
      <c r="BK103" s="203">
        <f>ROUND(I103*H103,2)</f>
        <v>0</v>
      </c>
      <c r="BL103" s="23" t="s">
        <v>1347</v>
      </c>
      <c r="BM103" s="23" t="s">
        <v>1416</v>
      </c>
    </row>
    <row r="104" spans="2:65" s="1" customFormat="1" ht="27">
      <c r="B104" s="40"/>
      <c r="C104" s="62"/>
      <c r="D104" s="204" t="s">
        <v>171</v>
      </c>
      <c r="E104" s="62"/>
      <c r="F104" s="205" t="s">
        <v>1373</v>
      </c>
      <c r="G104" s="62"/>
      <c r="H104" s="62"/>
      <c r="I104" s="162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171</v>
      </c>
      <c r="AU104" s="23" t="s">
        <v>82</v>
      </c>
    </row>
    <row r="105" spans="2:65" s="12" customFormat="1">
      <c r="B105" s="218"/>
      <c r="C105" s="219"/>
      <c r="D105" s="231" t="s">
        <v>173</v>
      </c>
      <c r="E105" s="257" t="s">
        <v>21</v>
      </c>
      <c r="F105" s="258" t="s">
        <v>80</v>
      </c>
      <c r="G105" s="219"/>
      <c r="H105" s="259">
        <v>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173</v>
      </c>
      <c r="AU105" s="228" t="s">
        <v>82</v>
      </c>
      <c r="AV105" s="12" t="s">
        <v>82</v>
      </c>
      <c r="AW105" s="12" t="s">
        <v>36</v>
      </c>
      <c r="AX105" s="12" t="s">
        <v>80</v>
      </c>
      <c r="AY105" s="228" t="s">
        <v>162</v>
      </c>
    </row>
    <row r="106" spans="2:65" s="1" customFormat="1" ht="20.45" customHeight="1">
      <c r="B106" s="40"/>
      <c r="C106" s="192" t="s">
        <v>223</v>
      </c>
      <c r="D106" s="192" t="s">
        <v>164</v>
      </c>
      <c r="E106" s="193" t="s">
        <v>1374</v>
      </c>
      <c r="F106" s="194" t="s">
        <v>1375</v>
      </c>
      <c r="G106" s="195" t="s">
        <v>1346</v>
      </c>
      <c r="H106" s="196">
        <v>1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43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1347</v>
      </c>
      <c r="AT106" s="23" t="s">
        <v>164</v>
      </c>
      <c r="AU106" s="23" t="s">
        <v>82</v>
      </c>
      <c r="AY106" s="23" t="s">
        <v>162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80</v>
      </c>
      <c r="BK106" s="203">
        <f>ROUND(I106*H106,2)</f>
        <v>0</v>
      </c>
      <c r="BL106" s="23" t="s">
        <v>1347</v>
      </c>
      <c r="BM106" s="23" t="s">
        <v>1417</v>
      </c>
    </row>
    <row r="107" spans="2:65" s="1" customFormat="1">
      <c r="B107" s="40"/>
      <c r="C107" s="62"/>
      <c r="D107" s="204" t="s">
        <v>171</v>
      </c>
      <c r="E107" s="62"/>
      <c r="F107" s="205" t="s">
        <v>1375</v>
      </c>
      <c r="G107" s="62"/>
      <c r="H107" s="62"/>
      <c r="I107" s="162"/>
      <c r="J107" s="62"/>
      <c r="K107" s="62"/>
      <c r="L107" s="60"/>
      <c r="M107" s="206"/>
      <c r="N107" s="41"/>
      <c r="O107" s="41"/>
      <c r="P107" s="41"/>
      <c r="Q107" s="41"/>
      <c r="R107" s="41"/>
      <c r="S107" s="41"/>
      <c r="T107" s="77"/>
      <c r="AT107" s="23" t="s">
        <v>171</v>
      </c>
      <c r="AU107" s="23" t="s">
        <v>82</v>
      </c>
    </row>
    <row r="108" spans="2:65" s="12" customFormat="1">
      <c r="B108" s="218"/>
      <c r="C108" s="219"/>
      <c r="D108" s="204" t="s">
        <v>173</v>
      </c>
      <c r="E108" s="220" t="s">
        <v>21</v>
      </c>
      <c r="F108" s="221" t="s">
        <v>80</v>
      </c>
      <c r="G108" s="219"/>
      <c r="H108" s="222">
        <v>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173</v>
      </c>
      <c r="AU108" s="228" t="s">
        <v>82</v>
      </c>
      <c r="AV108" s="12" t="s">
        <v>82</v>
      </c>
      <c r="AW108" s="12" t="s">
        <v>36</v>
      </c>
      <c r="AX108" s="12" t="s">
        <v>80</v>
      </c>
      <c r="AY108" s="228" t="s">
        <v>162</v>
      </c>
    </row>
    <row r="109" spans="2:65" s="10" customFormat="1" ht="29.85" customHeight="1">
      <c r="B109" s="175"/>
      <c r="C109" s="176"/>
      <c r="D109" s="189" t="s">
        <v>71</v>
      </c>
      <c r="E109" s="190" t="s">
        <v>1377</v>
      </c>
      <c r="F109" s="190" t="s">
        <v>1378</v>
      </c>
      <c r="G109" s="176"/>
      <c r="H109" s="176"/>
      <c r="I109" s="179"/>
      <c r="J109" s="191">
        <f>BK109</f>
        <v>0</v>
      </c>
      <c r="K109" s="176"/>
      <c r="L109" s="181"/>
      <c r="M109" s="182"/>
      <c r="N109" s="183"/>
      <c r="O109" s="183"/>
      <c r="P109" s="184">
        <f>SUM(P110:P112)</f>
        <v>0</v>
      </c>
      <c r="Q109" s="183"/>
      <c r="R109" s="184">
        <f>SUM(R110:R112)</f>
        <v>0</v>
      </c>
      <c r="S109" s="183"/>
      <c r="T109" s="185">
        <f>SUM(T110:T112)</f>
        <v>0</v>
      </c>
      <c r="AR109" s="186" t="s">
        <v>196</v>
      </c>
      <c r="AT109" s="187" t="s">
        <v>71</v>
      </c>
      <c r="AU109" s="187" t="s">
        <v>80</v>
      </c>
      <c r="AY109" s="186" t="s">
        <v>162</v>
      </c>
      <c r="BK109" s="188">
        <f>SUM(BK110:BK112)</f>
        <v>0</v>
      </c>
    </row>
    <row r="110" spans="2:65" s="1" customFormat="1" ht="20.45" customHeight="1">
      <c r="B110" s="40"/>
      <c r="C110" s="192" t="s">
        <v>231</v>
      </c>
      <c r="D110" s="192" t="s">
        <v>164</v>
      </c>
      <c r="E110" s="193" t="s">
        <v>1379</v>
      </c>
      <c r="F110" s="194" t="s">
        <v>1380</v>
      </c>
      <c r="G110" s="195" t="s">
        <v>1346</v>
      </c>
      <c r="H110" s="196">
        <v>1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43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1381</v>
      </c>
      <c r="AT110" s="23" t="s">
        <v>164</v>
      </c>
      <c r="AU110" s="23" t="s">
        <v>82</v>
      </c>
      <c r="AY110" s="23" t="s">
        <v>162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80</v>
      </c>
      <c r="BK110" s="203">
        <f>ROUND(I110*H110,2)</f>
        <v>0</v>
      </c>
      <c r="BL110" s="23" t="s">
        <v>1381</v>
      </c>
      <c r="BM110" s="23" t="s">
        <v>1418</v>
      </c>
    </row>
    <row r="111" spans="2:65" s="1" customFormat="1">
      <c r="B111" s="40"/>
      <c r="C111" s="62"/>
      <c r="D111" s="204" t="s">
        <v>171</v>
      </c>
      <c r="E111" s="62"/>
      <c r="F111" s="205" t="s">
        <v>1383</v>
      </c>
      <c r="G111" s="62"/>
      <c r="H111" s="62"/>
      <c r="I111" s="162"/>
      <c r="J111" s="62"/>
      <c r="K111" s="62"/>
      <c r="L111" s="60"/>
      <c r="M111" s="206"/>
      <c r="N111" s="41"/>
      <c r="O111" s="41"/>
      <c r="P111" s="41"/>
      <c r="Q111" s="41"/>
      <c r="R111" s="41"/>
      <c r="S111" s="41"/>
      <c r="T111" s="77"/>
      <c r="AT111" s="23" t="s">
        <v>171</v>
      </c>
      <c r="AU111" s="23" t="s">
        <v>82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80</v>
      </c>
      <c r="G112" s="219"/>
      <c r="H112" s="222">
        <v>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80</v>
      </c>
      <c r="AY112" s="228" t="s">
        <v>162</v>
      </c>
    </row>
    <row r="113" spans="2:65" s="10" customFormat="1" ht="29.85" customHeight="1">
      <c r="B113" s="175"/>
      <c r="C113" s="176"/>
      <c r="D113" s="189" t="s">
        <v>71</v>
      </c>
      <c r="E113" s="190" t="s">
        <v>1391</v>
      </c>
      <c r="F113" s="190" t="s">
        <v>1392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SUM(P114:P125)</f>
        <v>0</v>
      </c>
      <c r="Q113" s="183"/>
      <c r="R113" s="184">
        <f>SUM(R114:R125)</f>
        <v>0</v>
      </c>
      <c r="S113" s="183"/>
      <c r="T113" s="185">
        <f>SUM(T114:T125)</f>
        <v>0</v>
      </c>
      <c r="AR113" s="186" t="s">
        <v>196</v>
      </c>
      <c r="AT113" s="187" t="s">
        <v>71</v>
      </c>
      <c r="AU113" s="187" t="s">
        <v>80</v>
      </c>
      <c r="AY113" s="186" t="s">
        <v>162</v>
      </c>
      <c r="BK113" s="188">
        <f>SUM(BK114:BK125)</f>
        <v>0</v>
      </c>
    </row>
    <row r="114" spans="2:65" s="1" customFormat="1" ht="20.45" customHeight="1">
      <c r="B114" s="40"/>
      <c r="C114" s="192" t="s">
        <v>245</v>
      </c>
      <c r="D114" s="192" t="s">
        <v>164</v>
      </c>
      <c r="E114" s="193" t="s">
        <v>1393</v>
      </c>
      <c r="F114" s="194" t="s">
        <v>1394</v>
      </c>
      <c r="G114" s="195" t="s">
        <v>1346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1347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1347</v>
      </c>
      <c r="BM114" s="23" t="s">
        <v>1419</v>
      </c>
    </row>
    <row r="115" spans="2:65" s="1" customFormat="1">
      <c r="B115" s="40"/>
      <c r="C115" s="62"/>
      <c r="D115" s="204" t="s">
        <v>171</v>
      </c>
      <c r="E115" s="62"/>
      <c r="F115" s="205" t="s">
        <v>1394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2" customFormat="1">
      <c r="B116" s="218"/>
      <c r="C116" s="219"/>
      <c r="D116" s="231" t="s">
        <v>173</v>
      </c>
      <c r="E116" s="257" t="s">
        <v>21</v>
      </c>
      <c r="F116" s="258" t="s">
        <v>80</v>
      </c>
      <c r="G116" s="219"/>
      <c r="H116" s="259">
        <v>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173</v>
      </c>
      <c r="AU116" s="228" t="s">
        <v>82</v>
      </c>
      <c r="AV116" s="12" t="s">
        <v>82</v>
      </c>
      <c r="AW116" s="12" t="s">
        <v>36</v>
      </c>
      <c r="AX116" s="12" t="s">
        <v>80</v>
      </c>
      <c r="AY116" s="228" t="s">
        <v>162</v>
      </c>
    </row>
    <row r="117" spans="2:65" s="1" customFormat="1" ht="20.45" customHeight="1">
      <c r="B117" s="40"/>
      <c r="C117" s="192" t="s">
        <v>252</v>
      </c>
      <c r="D117" s="192" t="s">
        <v>164</v>
      </c>
      <c r="E117" s="193" t="s">
        <v>1396</v>
      </c>
      <c r="F117" s="194" t="s">
        <v>1397</v>
      </c>
      <c r="G117" s="195" t="s">
        <v>1346</v>
      </c>
      <c r="H117" s="196">
        <v>1</v>
      </c>
      <c r="I117" s="197"/>
      <c r="J117" s="198">
        <f>ROUND(I117*H117,2)</f>
        <v>0</v>
      </c>
      <c r="K117" s="194" t="s">
        <v>21</v>
      </c>
      <c r="L117" s="60"/>
      <c r="M117" s="199" t="s">
        <v>21</v>
      </c>
      <c r="N117" s="200" t="s">
        <v>43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1347</v>
      </c>
      <c r="AT117" s="23" t="s">
        <v>164</v>
      </c>
      <c r="AU117" s="23" t="s">
        <v>82</v>
      </c>
      <c r="AY117" s="23" t="s">
        <v>162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80</v>
      </c>
      <c r="BK117" s="203">
        <f>ROUND(I117*H117,2)</f>
        <v>0</v>
      </c>
      <c r="BL117" s="23" t="s">
        <v>1347</v>
      </c>
      <c r="BM117" s="23" t="s">
        <v>1420</v>
      </c>
    </row>
    <row r="118" spans="2:65" s="1" customFormat="1">
      <c r="B118" s="40"/>
      <c r="C118" s="62"/>
      <c r="D118" s="204" t="s">
        <v>171</v>
      </c>
      <c r="E118" s="62"/>
      <c r="F118" s="205" t="s">
        <v>1397</v>
      </c>
      <c r="G118" s="62"/>
      <c r="H118" s="62"/>
      <c r="I118" s="162"/>
      <c r="J118" s="62"/>
      <c r="K118" s="62"/>
      <c r="L118" s="60"/>
      <c r="M118" s="206"/>
      <c r="N118" s="41"/>
      <c r="O118" s="41"/>
      <c r="P118" s="41"/>
      <c r="Q118" s="41"/>
      <c r="R118" s="41"/>
      <c r="S118" s="41"/>
      <c r="T118" s="77"/>
      <c r="AT118" s="23" t="s">
        <v>171</v>
      </c>
      <c r="AU118" s="23" t="s">
        <v>82</v>
      </c>
    </row>
    <row r="119" spans="2:65" s="12" customFormat="1">
      <c r="B119" s="218"/>
      <c r="C119" s="219"/>
      <c r="D119" s="231" t="s">
        <v>173</v>
      </c>
      <c r="E119" s="257" t="s">
        <v>21</v>
      </c>
      <c r="F119" s="258" t="s">
        <v>80</v>
      </c>
      <c r="G119" s="219"/>
      <c r="H119" s="259">
        <v>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173</v>
      </c>
      <c r="AU119" s="228" t="s">
        <v>82</v>
      </c>
      <c r="AV119" s="12" t="s">
        <v>82</v>
      </c>
      <c r="AW119" s="12" t="s">
        <v>36</v>
      </c>
      <c r="AX119" s="12" t="s">
        <v>80</v>
      </c>
      <c r="AY119" s="228" t="s">
        <v>162</v>
      </c>
    </row>
    <row r="120" spans="2:65" s="1" customFormat="1" ht="20.45" customHeight="1">
      <c r="B120" s="40"/>
      <c r="C120" s="192" t="s">
        <v>259</v>
      </c>
      <c r="D120" s="192" t="s">
        <v>164</v>
      </c>
      <c r="E120" s="193" t="s">
        <v>1399</v>
      </c>
      <c r="F120" s="194" t="s">
        <v>1400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1421</v>
      </c>
    </row>
    <row r="121" spans="2:65" s="1" customFormat="1" ht="27">
      <c r="B121" s="40"/>
      <c r="C121" s="62"/>
      <c r="D121" s="204" t="s">
        <v>171</v>
      </c>
      <c r="E121" s="62"/>
      <c r="F121" s="205" t="s">
        <v>1402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265</v>
      </c>
      <c r="D123" s="192" t="s">
        <v>164</v>
      </c>
      <c r="E123" s="193" t="s">
        <v>1403</v>
      </c>
      <c r="F123" s="194" t="s">
        <v>1404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1422</v>
      </c>
    </row>
    <row r="124" spans="2:65" s="1" customFormat="1">
      <c r="B124" s="40"/>
      <c r="C124" s="62"/>
      <c r="D124" s="204" t="s">
        <v>171</v>
      </c>
      <c r="E124" s="62"/>
      <c r="F124" s="205" t="s">
        <v>1404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80</v>
      </c>
      <c r="G125" s="219"/>
      <c r="H125" s="222">
        <v>1</v>
      </c>
      <c r="I125" s="223"/>
      <c r="J125" s="219"/>
      <c r="K125" s="219"/>
      <c r="L125" s="224"/>
      <c r="M125" s="260"/>
      <c r="N125" s="261"/>
      <c r="O125" s="261"/>
      <c r="P125" s="261"/>
      <c r="Q125" s="261"/>
      <c r="R125" s="261"/>
      <c r="S125" s="261"/>
      <c r="T125" s="262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6.95" customHeight="1">
      <c r="B126" s="55"/>
      <c r="C126" s="56"/>
      <c r="D126" s="56"/>
      <c r="E126" s="56"/>
      <c r="F126" s="56"/>
      <c r="G126" s="56"/>
      <c r="H126" s="56"/>
      <c r="I126" s="138"/>
      <c r="J126" s="56"/>
      <c r="K126" s="56"/>
      <c r="L126" s="60"/>
    </row>
  </sheetData>
  <sheetProtection password="CC35" sheet="1" objects="1" scenarios="1" formatCells="0" formatColumns="0" formatRows="0" sort="0" autoFilter="0"/>
  <autoFilter ref="C80:K125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109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1423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ROUND(SUM(BE81:BE125), 2)</f>
        <v>0</v>
      </c>
      <c r="G30" s="41"/>
      <c r="H30" s="41"/>
      <c r="I30" s="130">
        <v>0.21</v>
      </c>
      <c r="J30" s="129">
        <f>ROUND(ROUND((SUM(BE81:BE125)),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ROUND(SUM(BF81:BF125), 2)</f>
        <v>0</v>
      </c>
      <c r="G31" s="41"/>
      <c r="H31" s="41"/>
      <c r="I31" s="130">
        <v>0.15</v>
      </c>
      <c r="J31" s="129">
        <f>ROUND(ROUND((SUM(BF81:BF125)),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ROUND(SUM(BG81:BG125),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ROUND(SUM(BH81:BH125),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ROUND(SUM(BI81:BI125),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03 - Vedlejší rozpočtové náklady SO 03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J96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J109</f>
        <v>0</v>
      </c>
      <c r="K60" s="161"/>
    </row>
    <row r="61" spans="2:47" s="8" customFormat="1" ht="19.899999999999999" customHeight="1">
      <c r="B61" s="155"/>
      <c r="C61" s="156"/>
      <c r="D61" s="157" t="s">
        <v>1339</v>
      </c>
      <c r="E61" s="158"/>
      <c r="F61" s="158"/>
      <c r="G61" s="158"/>
      <c r="H61" s="158"/>
      <c r="I61" s="159"/>
      <c r="J61" s="160">
        <f>J113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0.45" customHeight="1">
      <c r="B71" s="40"/>
      <c r="C71" s="62"/>
      <c r="D71" s="62"/>
      <c r="E71" s="379" t="str">
        <f>E7</f>
        <v>Desná, Loučná - Kouty nad Desnou, oprava kamenných stupňů</v>
      </c>
      <c r="F71" s="380"/>
      <c r="G71" s="380"/>
      <c r="H71" s="380"/>
      <c r="I71" s="162"/>
      <c r="J71" s="62"/>
      <c r="K71" s="62"/>
      <c r="L71" s="60"/>
    </row>
    <row r="72" spans="2:20" s="1" customFormat="1" ht="14.45" customHeight="1">
      <c r="B72" s="40"/>
      <c r="C72" s="64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2.15" customHeight="1">
      <c r="B73" s="40"/>
      <c r="C73" s="62"/>
      <c r="D73" s="62"/>
      <c r="E73" s="347" t="str">
        <f>E9</f>
        <v>VRN 03 - Vedlejší rozpočtové náklady SO 03</v>
      </c>
      <c r="F73" s="381"/>
      <c r="G73" s="381"/>
      <c r="H73" s="381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Kouty nad Desnou, Rejhotice</v>
      </c>
      <c r="G75" s="62"/>
      <c r="H75" s="62"/>
      <c r="I75" s="164" t="s">
        <v>25</v>
      </c>
      <c r="J75" s="72" t="str">
        <f>IF(J12="","",J12)</f>
        <v>25. 9. 2017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33</v>
      </c>
      <c r="J77" s="163" t="str">
        <f>E21</f>
        <v>AGPOL s.r.o., Jungmannova 153/12, 77900 Olomouc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147</v>
      </c>
      <c r="D80" s="167" t="s">
        <v>57</v>
      </c>
      <c r="E80" s="167" t="s">
        <v>53</v>
      </c>
      <c r="F80" s="167" t="s">
        <v>148</v>
      </c>
      <c r="G80" s="167" t="s">
        <v>149</v>
      </c>
      <c r="H80" s="167" t="s">
        <v>150</v>
      </c>
      <c r="I80" s="168" t="s">
        <v>151</v>
      </c>
      <c r="J80" s="167" t="s">
        <v>132</v>
      </c>
      <c r="K80" s="169" t="s">
        <v>152</v>
      </c>
      <c r="L80" s="170"/>
      <c r="M80" s="80" t="s">
        <v>153</v>
      </c>
      <c r="N80" s="81" t="s">
        <v>42</v>
      </c>
      <c r="O80" s="81" t="s">
        <v>154</v>
      </c>
      <c r="P80" s="81" t="s">
        <v>155</v>
      </c>
      <c r="Q80" s="81" t="s">
        <v>156</v>
      </c>
      <c r="R80" s="81" t="s">
        <v>157</v>
      </c>
      <c r="S80" s="81" t="s">
        <v>158</v>
      </c>
      <c r="T80" s="82" t="s">
        <v>159</v>
      </c>
    </row>
    <row r="81" spans="2:65" s="1" customFormat="1" ht="29.25" customHeight="1">
      <c r="B81" s="40"/>
      <c r="C81" s="86" t="s">
        <v>133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71</v>
      </c>
      <c r="AU81" s="23" t="s">
        <v>134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71</v>
      </c>
      <c r="E82" s="178" t="s">
        <v>1340</v>
      </c>
      <c r="F82" s="178" t="s">
        <v>1341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P83+P96+P109+P113</f>
        <v>0</v>
      </c>
      <c r="Q82" s="183"/>
      <c r="R82" s="184">
        <f>R83+R96+R109+R113</f>
        <v>0</v>
      </c>
      <c r="S82" s="183"/>
      <c r="T82" s="185">
        <f>T83+T96+T109+T113</f>
        <v>0</v>
      </c>
      <c r="AR82" s="186" t="s">
        <v>196</v>
      </c>
      <c r="AT82" s="187" t="s">
        <v>71</v>
      </c>
      <c r="AU82" s="187" t="s">
        <v>72</v>
      </c>
      <c r="AY82" s="186" t="s">
        <v>162</v>
      </c>
      <c r="BK82" s="188">
        <f>BK83+BK96+BK109+BK113</f>
        <v>0</v>
      </c>
    </row>
    <row r="83" spans="2:65" s="10" customFormat="1" ht="19.899999999999999" customHeight="1">
      <c r="B83" s="175"/>
      <c r="C83" s="176"/>
      <c r="D83" s="189" t="s">
        <v>71</v>
      </c>
      <c r="E83" s="190" t="s">
        <v>1342</v>
      </c>
      <c r="F83" s="190" t="s">
        <v>1343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0</v>
      </c>
      <c r="S83" s="183"/>
      <c r="T83" s="185">
        <f>SUM(T84:T95)</f>
        <v>0</v>
      </c>
      <c r="AR83" s="186" t="s">
        <v>196</v>
      </c>
      <c r="AT83" s="187" t="s">
        <v>71</v>
      </c>
      <c r="AU83" s="187" t="s">
        <v>80</v>
      </c>
      <c r="AY83" s="186" t="s">
        <v>162</v>
      </c>
      <c r="BK83" s="188">
        <f>SUM(BK84:BK95)</f>
        <v>0</v>
      </c>
    </row>
    <row r="84" spans="2:65" s="1" customFormat="1" ht="20.45" customHeight="1">
      <c r="B84" s="40"/>
      <c r="C84" s="192" t="s">
        <v>80</v>
      </c>
      <c r="D84" s="192" t="s">
        <v>164</v>
      </c>
      <c r="E84" s="193" t="s">
        <v>1344</v>
      </c>
      <c r="F84" s="194" t="s">
        <v>1345</v>
      </c>
      <c r="G84" s="195" t="s">
        <v>1346</v>
      </c>
      <c r="H84" s="196">
        <v>1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43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1347</v>
      </c>
      <c r="AT84" s="23" t="s">
        <v>164</v>
      </c>
      <c r="AU84" s="23" t="s">
        <v>82</v>
      </c>
      <c r="AY84" s="23" t="s">
        <v>162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80</v>
      </c>
      <c r="BK84" s="203">
        <f>ROUND(I84*H84,2)</f>
        <v>0</v>
      </c>
      <c r="BL84" s="23" t="s">
        <v>1347</v>
      </c>
      <c r="BM84" s="23" t="s">
        <v>1424</v>
      </c>
    </row>
    <row r="85" spans="2:65" s="1" customFormat="1">
      <c r="B85" s="40"/>
      <c r="C85" s="62"/>
      <c r="D85" s="204" t="s">
        <v>171</v>
      </c>
      <c r="E85" s="62"/>
      <c r="F85" s="205" t="s">
        <v>1345</v>
      </c>
      <c r="G85" s="62"/>
      <c r="H85" s="62"/>
      <c r="I85" s="162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171</v>
      </c>
      <c r="AU85" s="23" t="s">
        <v>82</v>
      </c>
    </row>
    <row r="86" spans="2:65" s="12" customFormat="1">
      <c r="B86" s="218"/>
      <c r="C86" s="219"/>
      <c r="D86" s="231" t="s">
        <v>173</v>
      </c>
      <c r="E86" s="257" t="s">
        <v>21</v>
      </c>
      <c r="F86" s="258" t="s">
        <v>80</v>
      </c>
      <c r="G86" s="219"/>
      <c r="H86" s="259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173</v>
      </c>
      <c r="AU86" s="228" t="s">
        <v>82</v>
      </c>
      <c r="AV86" s="12" t="s">
        <v>82</v>
      </c>
      <c r="AW86" s="12" t="s">
        <v>36</v>
      </c>
      <c r="AX86" s="12" t="s">
        <v>80</v>
      </c>
      <c r="AY86" s="228" t="s">
        <v>162</v>
      </c>
    </row>
    <row r="87" spans="2:65" s="1" customFormat="1" ht="20.45" customHeight="1">
      <c r="B87" s="40"/>
      <c r="C87" s="192" t="s">
        <v>82</v>
      </c>
      <c r="D87" s="192" t="s">
        <v>164</v>
      </c>
      <c r="E87" s="193" t="s">
        <v>1349</v>
      </c>
      <c r="F87" s="194" t="s">
        <v>1350</v>
      </c>
      <c r="G87" s="195" t="s">
        <v>1346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43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1347</v>
      </c>
      <c r="AT87" s="23" t="s">
        <v>164</v>
      </c>
      <c r="AU87" s="23" t="s">
        <v>82</v>
      </c>
      <c r="AY87" s="23" t="s">
        <v>162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80</v>
      </c>
      <c r="BK87" s="203">
        <f>ROUND(I87*H87,2)</f>
        <v>0</v>
      </c>
      <c r="BL87" s="23" t="s">
        <v>1347</v>
      </c>
      <c r="BM87" s="23" t="s">
        <v>1425</v>
      </c>
    </row>
    <row r="88" spans="2:65" s="1" customFormat="1">
      <c r="B88" s="40"/>
      <c r="C88" s="62"/>
      <c r="D88" s="204" t="s">
        <v>171</v>
      </c>
      <c r="E88" s="62"/>
      <c r="F88" s="205" t="s">
        <v>1350</v>
      </c>
      <c r="G88" s="62"/>
      <c r="H88" s="62"/>
      <c r="I88" s="162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171</v>
      </c>
      <c r="AU88" s="23" t="s">
        <v>82</v>
      </c>
    </row>
    <row r="89" spans="2:65" s="12" customFormat="1">
      <c r="B89" s="218"/>
      <c r="C89" s="219"/>
      <c r="D89" s="231" t="s">
        <v>173</v>
      </c>
      <c r="E89" s="257" t="s">
        <v>21</v>
      </c>
      <c r="F89" s="258" t="s">
        <v>80</v>
      </c>
      <c r="G89" s="219"/>
      <c r="H89" s="259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173</v>
      </c>
      <c r="AU89" s="228" t="s">
        <v>82</v>
      </c>
      <c r="AV89" s="12" t="s">
        <v>82</v>
      </c>
      <c r="AW89" s="12" t="s">
        <v>36</v>
      </c>
      <c r="AX89" s="12" t="s">
        <v>80</v>
      </c>
      <c r="AY89" s="228" t="s">
        <v>162</v>
      </c>
    </row>
    <row r="90" spans="2:65" s="1" customFormat="1" ht="20.45" customHeight="1">
      <c r="B90" s="40"/>
      <c r="C90" s="192" t="s">
        <v>183</v>
      </c>
      <c r="D90" s="192" t="s">
        <v>164</v>
      </c>
      <c r="E90" s="193" t="s">
        <v>1352</v>
      </c>
      <c r="F90" s="194" t="s">
        <v>1353</v>
      </c>
      <c r="G90" s="195" t="s">
        <v>1346</v>
      </c>
      <c r="H90" s="196">
        <v>1</v>
      </c>
      <c r="I90" s="197"/>
      <c r="J90" s="198">
        <f>ROUND(I90*H90,2)</f>
        <v>0</v>
      </c>
      <c r="K90" s="194" t="s">
        <v>1354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1347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1347</v>
      </c>
      <c r="BM90" s="23" t="s">
        <v>1426</v>
      </c>
    </row>
    <row r="91" spans="2:65" s="1" customFormat="1">
      <c r="B91" s="40"/>
      <c r="C91" s="62"/>
      <c r="D91" s="204" t="s">
        <v>171</v>
      </c>
      <c r="E91" s="62"/>
      <c r="F91" s="205" t="s">
        <v>1356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2" customFormat="1">
      <c r="B92" s="218"/>
      <c r="C92" s="219"/>
      <c r="D92" s="231" t="s">
        <v>173</v>
      </c>
      <c r="E92" s="257" t="s">
        <v>21</v>
      </c>
      <c r="F92" s="258" t="s">
        <v>80</v>
      </c>
      <c r="G92" s="219"/>
      <c r="H92" s="259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173</v>
      </c>
      <c r="AU92" s="228" t="s">
        <v>82</v>
      </c>
      <c r="AV92" s="12" t="s">
        <v>82</v>
      </c>
      <c r="AW92" s="12" t="s">
        <v>36</v>
      </c>
      <c r="AX92" s="12" t="s">
        <v>80</v>
      </c>
      <c r="AY92" s="228" t="s">
        <v>162</v>
      </c>
    </row>
    <row r="93" spans="2:65" s="1" customFormat="1" ht="20.45" customHeight="1">
      <c r="B93" s="40"/>
      <c r="C93" s="192" t="s">
        <v>169</v>
      </c>
      <c r="D93" s="192" t="s">
        <v>164</v>
      </c>
      <c r="E93" s="193" t="s">
        <v>1357</v>
      </c>
      <c r="F93" s="194" t="s">
        <v>1358</v>
      </c>
      <c r="G93" s="195" t="s">
        <v>1346</v>
      </c>
      <c r="H93" s="196">
        <v>1</v>
      </c>
      <c r="I93" s="197"/>
      <c r="J93" s="198">
        <f>ROUND(I93*H93,2)</f>
        <v>0</v>
      </c>
      <c r="K93" s="194" t="s">
        <v>1354</v>
      </c>
      <c r="L93" s="60"/>
      <c r="M93" s="199" t="s">
        <v>21</v>
      </c>
      <c r="N93" s="200" t="s">
        <v>43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1347</v>
      </c>
      <c r="AT93" s="23" t="s">
        <v>164</v>
      </c>
      <c r="AU93" s="23" t="s">
        <v>82</v>
      </c>
      <c r="AY93" s="23" t="s">
        <v>162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80</v>
      </c>
      <c r="BK93" s="203">
        <f>ROUND(I93*H93,2)</f>
        <v>0</v>
      </c>
      <c r="BL93" s="23" t="s">
        <v>1347</v>
      </c>
      <c r="BM93" s="23" t="s">
        <v>1427</v>
      </c>
    </row>
    <row r="94" spans="2:65" s="1" customFormat="1" ht="27">
      <c r="B94" s="40"/>
      <c r="C94" s="62"/>
      <c r="D94" s="204" t="s">
        <v>171</v>
      </c>
      <c r="E94" s="62"/>
      <c r="F94" s="205" t="s">
        <v>1360</v>
      </c>
      <c r="G94" s="62"/>
      <c r="H94" s="62"/>
      <c r="I94" s="162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171</v>
      </c>
      <c r="AU94" s="23" t="s">
        <v>82</v>
      </c>
    </row>
    <row r="95" spans="2:65" s="12" customFormat="1">
      <c r="B95" s="218"/>
      <c r="C95" s="219"/>
      <c r="D95" s="204" t="s">
        <v>173</v>
      </c>
      <c r="E95" s="220" t="s">
        <v>21</v>
      </c>
      <c r="F95" s="221" t="s">
        <v>80</v>
      </c>
      <c r="G95" s="219"/>
      <c r="H95" s="222">
        <v>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173</v>
      </c>
      <c r="AU95" s="228" t="s">
        <v>82</v>
      </c>
      <c r="AV95" s="12" t="s">
        <v>82</v>
      </c>
      <c r="AW95" s="12" t="s">
        <v>36</v>
      </c>
      <c r="AX95" s="12" t="s">
        <v>80</v>
      </c>
      <c r="AY95" s="228" t="s">
        <v>162</v>
      </c>
    </row>
    <row r="96" spans="2:65" s="10" customFormat="1" ht="29.85" customHeight="1">
      <c r="B96" s="175"/>
      <c r="C96" s="176"/>
      <c r="D96" s="189" t="s">
        <v>71</v>
      </c>
      <c r="E96" s="190" t="s">
        <v>1361</v>
      </c>
      <c r="F96" s="190" t="s">
        <v>1362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SUM(P97:P108)</f>
        <v>0</v>
      </c>
      <c r="Q96" s="183"/>
      <c r="R96" s="184">
        <f>SUM(R97:R108)</f>
        <v>0</v>
      </c>
      <c r="S96" s="183"/>
      <c r="T96" s="185">
        <f>SUM(T97:T108)</f>
        <v>0</v>
      </c>
      <c r="AR96" s="186" t="s">
        <v>196</v>
      </c>
      <c r="AT96" s="187" t="s">
        <v>71</v>
      </c>
      <c r="AU96" s="187" t="s">
        <v>80</v>
      </c>
      <c r="AY96" s="186" t="s">
        <v>162</v>
      </c>
      <c r="BK96" s="188">
        <f>SUM(BK97:BK108)</f>
        <v>0</v>
      </c>
    </row>
    <row r="97" spans="2:65" s="1" customFormat="1" ht="20.45" customHeight="1">
      <c r="B97" s="40"/>
      <c r="C97" s="192" t="s">
        <v>196</v>
      </c>
      <c r="D97" s="192" t="s">
        <v>164</v>
      </c>
      <c r="E97" s="193" t="s">
        <v>1363</v>
      </c>
      <c r="F97" s="194" t="s">
        <v>1364</v>
      </c>
      <c r="G97" s="195" t="s">
        <v>1346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43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1347</v>
      </c>
      <c r="AT97" s="23" t="s">
        <v>164</v>
      </c>
      <c r="AU97" s="23" t="s">
        <v>82</v>
      </c>
      <c r="AY97" s="23" t="s">
        <v>162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80</v>
      </c>
      <c r="BK97" s="203">
        <f>ROUND(I97*H97,2)</f>
        <v>0</v>
      </c>
      <c r="BL97" s="23" t="s">
        <v>1347</v>
      </c>
      <c r="BM97" s="23" t="s">
        <v>1428</v>
      </c>
    </row>
    <row r="98" spans="2:65" s="1" customFormat="1">
      <c r="B98" s="40"/>
      <c r="C98" s="62"/>
      <c r="D98" s="204" t="s">
        <v>171</v>
      </c>
      <c r="E98" s="62"/>
      <c r="F98" s="205" t="s">
        <v>1366</v>
      </c>
      <c r="G98" s="62"/>
      <c r="H98" s="62"/>
      <c r="I98" s="162"/>
      <c r="J98" s="62"/>
      <c r="K98" s="62"/>
      <c r="L98" s="60"/>
      <c r="M98" s="206"/>
      <c r="N98" s="41"/>
      <c r="O98" s="41"/>
      <c r="P98" s="41"/>
      <c r="Q98" s="41"/>
      <c r="R98" s="41"/>
      <c r="S98" s="41"/>
      <c r="T98" s="77"/>
      <c r="AT98" s="23" t="s">
        <v>171</v>
      </c>
      <c r="AU98" s="23" t="s">
        <v>82</v>
      </c>
    </row>
    <row r="99" spans="2:65" s="12" customFormat="1">
      <c r="B99" s="218"/>
      <c r="C99" s="219"/>
      <c r="D99" s="231" t="s">
        <v>173</v>
      </c>
      <c r="E99" s="257" t="s">
        <v>21</v>
      </c>
      <c r="F99" s="258" t="s">
        <v>80</v>
      </c>
      <c r="G99" s="219"/>
      <c r="H99" s="259">
        <v>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173</v>
      </c>
      <c r="AU99" s="228" t="s">
        <v>82</v>
      </c>
      <c r="AV99" s="12" t="s">
        <v>82</v>
      </c>
      <c r="AW99" s="12" t="s">
        <v>36</v>
      </c>
      <c r="AX99" s="12" t="s">
        <v>80</v>
      </c>
      <c r="AY99" s="228" t="s">
        <v>162</v>
      </c>
    </row>
    <row r="100" spans="2:65" s="1" customFormat="1" ht="20.45" customHeight="1">
      <c r="B100" s="40"/>
      <c r="C100" s="192" t="s">
        <v>204</v>
      </c>
      <c r="D100" s="192" t="s">
        <v>164</v>
      </c>
      <c r="E100" s="193" t="s">
        <v>1367</v>
      </c>
      <c r="F100" s="194" t="s">
        <v>1368</v>
      </c>
      <c r="G100" s="195" t="s">
        <v>1346</v>
      </c>
      <c r="H100" s="196">
        <v>1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43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1347</v>
      </c>
      <c r="AT100" s="23" t="s">
        <v>164</v>
      </c>
      <c r="AU100" s="23" t="s">
        <v>82</v>
      </c>
      <c r="AY100" s="23" t="s">
        <v>162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1347</v>
      </c>
      <c r="BM100" s="23" t="s">
        <v>1429</v>
      </c>
    </row>
    <row r="101" spans="2:65" s="1" customFormat="1">
      <c r="B101" s="40"/>
      <c r="C101" s="62"/>
      <c r="D101" s="204" t="s">
        <v>171</v>
      </c>
      <c r="E101" s="62"/>
      <c r="F101" s="205" t="s">
        <v>1366</v>
      </c>
      <c r="G101" s="62"/>
      <c r="H101" s="62"/>
      <c r="I101" s="162"/>
      <c r="J101" s="62"/>
      <c r="K101" s="62"/>
      <c r="L101" s="60"/>
      <c r="M101" s="206"/>
      <c r="N101" s="41"/>
      <c r="O101" s="41"/>
      <c r="P101" s="41"/>
      <c r="Q101" s="41"/>
      <c r="R101" s="41"/>
      <c r="S101" s="41"/>
      <c r="T101" s="77"/>
      <c r="AT101" s="23" t="s">
        <v>171</v>
      </c>
      <c r="AU101" s="23" t="s">
        <v>82</v>
      </c>
    </row>
    <row r="102" spans="2:65" s="12" customFormat="1">
      <c r="B102" s="218"/>
      <c r="C102" s="219"/>
      <c r="D102" s="231" t="s">
        <v>173</v>
      </c>
      <c r="E102" s="257" t="s">
        <v>21</v>
      </c>
      <c r="F102" s="258" t="s">
        <v>80</v>
      </c>
      <c r="G102" s="219"/>
      <c r="H102" s="259">
        <v>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173</v>
      </c>
      <c r="AU102" s="228" t="s">
        <v>82</v>
      </c>
      <c r="AV102" s="12" t="s">
        <v>82</v>
      </c>
      <c r="AW102" s="12" t="s">
        <v>36</v>
      </c>
      <c r="AX102" s="12" t="s">
        <v>80</v>
      </c>
      <c r="AY102" s="228" t="s">
        <v>162</v>
      </c>
    </row>
    <row r="103" spans="2:65" s="1" customFormat="1" ht="20.45" customHeight="1">
      <c r="B103" s="40"/>
      <c r="C103" s="192" t="s">
        <v>214</v>
      </c>
      <c r="D103" s="192" t="s">
        <v>164</v>
      </c>
      <c r="E103" s="193" t="s">
        <v>1370</v>
      </c>
      <c r="F103" s="194" t="s">
        <v>1371</v>
      </c>
      <c r="G103" s="195" t="s">
        <v>1346</v>
      </c>
      <c r="H103" s="196">
        <v>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43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1347</v>
      </c>
      <c r="AT103" s="23" t="s">
        <v>164</v>
      </c>
      <c r="AU103" s="23" t="s">
        <v>82</v>
      </c>
      <c r="AY103" s="23" t="s">
        <v>162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80</v>
      </c>
      <c r="BK103" s="203">
        <f>ROUND(I103*H103,2)</f>
        <v>0</v>
      </c>
      <c r="BL103" s="23" t="s">
        <v>1347</v>
      </c>
      <c r="BM103" s="23" t="s">
        <v>1430</v>
      </c>
    </row>
    <row r="104" spans="2:65" s="1" customFormat="1" ht="27">
      <c r="B104" s="40"/>
      <c r="C104" s="62"/>
      <c r="D104" s="204" t="s">
        <v>171</v>
      </c>
      <c r="E104" s="62"/>
      <c r="F104" s="205" t="s">
        <v>1373</v>
      </c>
      <c r="G104" s="62"/>
      <c r="H104" s="62"/>
      <c r="I104" s="162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171</v>
      </c>
      <c r="AU104" s="23" t="s">
        <v>82</v>
      </c>
    </row>
    <row r="105" spans="2:65" s="12" customFormat="1">
      <c r="B105" s="218"/>
      <c r="C105" s="219"/>
      <c r="D105" s="231" t="s">
        <v>173</v>
      </c>
      <c r="E105" s="257" t="s">
        <v>21</v>
      </c>
      <c r="F105" s="258" t="s">
        <v>80</v>
      </c>
      <c r="G105" s="219"/>
      <c r="H105" s="259">
        <v>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173</v>
      </c>
      <c r="AU105" s="228" t="s">
        <v>82</v>
      </c>
      <c r="AV105" s="12" t="s">
        <v>82</v>
      </c>
      <c r="AW105" s="12" t="s">
        <v>36</v>
      </c>
      <c r="AX105" s="12" t="s">
        <v>80</v>
      </c>
      <c r="AY105" s="228" t="s">
        <v>162</v>
      </c>
    </row>
    <row r="106" spans="2:65" s="1" customFormat="1" ht="20.45" customHeight="1">
      <c r="B106" s="40"/>
      <c r="C106" s="192" t="s">
        <v>223</v>
      </c>
      <c r="D106" s="192" t="s">
        <v>164</v>
      </c>
      <c r="E106" s="193" t="s">
        <v>1374</v>
      </c>
      <c r="F106" s="194" t="s">
        <v>1375</v>
      </c>
      <c r="G106" s="195" t="s">
        <v>1346</v>
      </c>
      <c r="H106" s="196">
        <v>1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43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1347</v>
      </c>
      <c r="AT106" s="23" t="s">
        <v>164</v>
      </c>
      <c r="AU106" s="23" t="s">
        <v>82</v>
      </c>
      <c r="AY106" s="23" t="s">
        <v>162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80</v>
      </c>
      <c r="BK106" s="203">
        <f>ROUND(I106*H106,2)</f>
        <v>0</v>
      </c>
      <c r="BL106" s="23" t="s">
        <v>1347</v>
      </c>
      <c r="BM106" s="23" t="s">
        <v>1431</v>
      </c>
    </row>
    <row r="107" spans="2:65" s="1" customFormat="1">
      <c r="B107" s="40"/>
      <c r="C107" s="62"/>
      <c r="D107" s="204" t="s">
        <v>171</v>
      </c>
      <c r="E107" s="62"/>
      <c r="F107" s="205" t="s">
        <v>1375</v>
      </c>
      <c r="G107" s="62"/>
      <c r="H107" s="62"/>
      <c r="I107" s="162"/>
      <c r="J107" s="62"/>
      <c r="K107" s="62"/>
      <c r="L107" s="60"/>
      <c r="M107" s="206"/>
      <c r="N107" s="41"/>
      <c r="O107" s="41"/>
      <c r="P107" s="41"/>
      <c r="Q107" s="41"/>
      <c r="R107" s="41"/>
      <c r="S107" s="41"/>
      <c r="T107" s="77"/>
      <c r="AT107" s="23" t="s">
        <v>171</v>
      </c>
      <c r="AU107" s="23" t="s">
        <v>82</v>
      </c>
    </row>
    <row r="108" spans="2:65" s="12" customFormat="1">
      <c r="B108" s="218"/>
      <c r="C108" s="219"/>
      <c r="D108" s="204" t="s">
        <v>173</v>
      </c>
      <c r="E108" s="220" t="s">
        <v>21</v>
      </c>
      <c r="F108" s="221" t="s">
        <v>80</v>
      </c>
      <c r="G108" s="219"/>
      <c r="H108" s="222">
        <v>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173</v>
      </c>
      <c r="AU108" s="228" t="s">
        <v>82</v>
      </c>
      <c r="AV108" s="12" t="s">
        <v>82</v>
      </c>
      <c r="AW108" s="12" t="s">
        <v>36</v>
      </c>
      <c r="AX108" s="12" t="s">
        <v>80</v>
      </c>
      <c r="AY108" s="228" t="s">
        <v>162</v>
      </c>
    </row>
    <row r="109" spans="2:65" s="10" customFormat="1" ht="29.85" customHeight="1">
      <c r="B109" s="175"/>
      <c r="C109" s="176"/>
      <c r="D109" s="189" t="s">
        <v>71</v>
      </c>
      <c r="E109" s="190" t="s">
        <v>1377</v>
      </c>
      <c r="F109" s="190" t="s">
        <v>1378</v>
      </c>
      <c r="G109" s="176"/>
      <c r="H109" s="176"/>
      <c r="I109" s="179"/>
      <c r="J109" s="191">
        <f>BK109</f>
        <v>0</v>
      </c>
      <c r="K109" s="176"/>
      <c r="L109" s="181"/>
      <c r="M109" s="182"/>
      <c r="N109" s="183"/>
      <c r="O109" s="183"/>
      <c r="P109" s="184">
        <f>SUM(P110:P112)</f>
        <v>0</v>
      </c>
      <c r="Q109" s="183"/>
      <c r="R109" s="184">
        <f>SUM(R110:R112)</f>
        <v>0</v>
      </c>
      <c r="S109" s="183"/>
      <c r="T109" s="185">
        <f>SUM(T110:T112)</f>
        <v>0</v>
      </c>
      <c r="AR109" s="186" t="s">
        <v>196</v>
      </c>
      <c r="AT109" s="187" t="s">
        <v>71</v>
      </c>
      <c r="AU109" s="187" t="s">
        <v>80</v>
      </c>
      <c r="AY109" s="186" t="s">
        <v>162</v>
      </c>
      <c r="BK109" s="188">
        <f>SUM(BK110:BK112)</f>
        <v>0</v>
      </c>
    </row>
    <row r="110" spans="2:65" s="1" customFormat="1" ht="20.45" customHeight="1">
      <c r="B110" s="40"/>
      <c r="C110" s="192" t="s">
        <v>231</v>
      </c>
      <c r="D110" s="192" t="s">
        <v>164</v>
      </c>
      <c r="E110" s="193" t="s">
        <v>1379</v>
      </c>
      <c r="F110" s="194" t="s">
        <v>1380</v>
      </c>
      <c r="G110" s="195" t="s">
        <v>1346</v>
      </c>
      <c r="H110" s="196">
        <v>1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43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1381</v>
      </c>
      <c r="AT110" s="23" t="s">
        <v>164</v>
      </c>
      <c r="AU110" s="23" t="s">
        <v>82</v>
      </c>
      <c r="AY110" s="23" t="s">
        <v>162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80</v>
      </c>
      <c r="BK110" s="203">
        <f>ROUND(I110*H110,2)</f>
        <v>0</v>
      </c>
      <c r="BL110" s="23" t="s">
        <v>1381</v>
      </c>
      <c r="BM110" s="23" t="s">
        <v>1432</v>
      </c>
    </row>
    <row r="111" spans="2:65" s="1" customFormat="1">
      <c r="B111" s="40"/>
      <c r="C111" s="62"/>
      <c r="D111" s="204" t="s">
        <v>171</v>
      </c>
      <c r="E111" s="62"/>
      <c r="F111" s="205" t="s">
        <v>1383</v>
      </c>
      <c r="G111" s="62"/>
      <c r="H111" s="62"/>
      <c r="I111" s="162"/>
      <c r="J111" s="62"/>
      <c r="K111" s="62"/>
      <c r="L111" s="60"/>
      <c r="M111" s="206"/>
      <c r="N111" s="41"/>
      <c r="O111" s="41"/>
      <c r="P111" s="41"/>
      <c r="Q111" s="41"/>
      <c r="R111" s="41"/>
      <c r="S111" s="41"/>
      <c r="T111" s="77"/>
      <c r="AT111" s="23" t="s">
        <v>171</v>
      </c>
      <c r="AU111" s="23" t="s">
        <v>82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80</v>
      </c>
      <c r="G112" s="219"/>
      <c r="H112" s="222">
        <v>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80</v>
      </c>
      <c r="AY112" s="228" t="s">
        <v>162</v>
      </c>
    </row>
    <row r="113" spans="2:65" s="10" customFormat="1" ht="29.85" customHeight="1">
      <c r="B113" s="175"/>
      <c r="C113" s="176"/>
      <c r="D113" s="189" t="s">
        <v>71</v>
      </c>
      <c r="E113" s="190" t="s">
        <v>1391</v>
      </c>
      <c r="F113" s="190" t="s">
        <v>1392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SUM(P114:P125)</f>
        <v>0</v>
      </c>
      <c r="Q113" s="183"/>
      <c r="R113" s="184">
        <f>SUM(R114:R125)</f>
        <v>0</v>
      </c>
      <c r="S113" s="183"/>
      <c r="T113" s="185">
        <f>SUM(T114:T125)</f>
        <v>0</v>
      </c>
      <c r="AR113" s="186" t="s">
        <v>196</v>
      </c>
      <c r="AT113" s="187" t="s">
        <v>71</v>
      </c>
      <c r="AU113" s="187" t="s">
        <v>80</v>
      </c>
      <c r="AY113" s="186" t="s">
        <v>162</v>
      </c>
      <c r="BK113" s="188">
        <f>SUM(BK114:BK125)</f>
        <v>0</v>
      </c>
    </row>
    <row r="114" spans="2:65" s="1" customFormat="1" ht="20.45" customHeight="1">
      <c r="B114" s="40"/>
      <c r="C114" s="192" t="s">
        <v>245</v>
      </c>
      <c r="D114" s="192" t="s">
        <v>164</v>
      </c>
      <c r="E114" s="193" t="s">
        <v>1393</v>
      </c>
      <c r="F114" s="194" t="s">
        <v>1394</v>
      </c>
      <c r="G114" s="195" t="s">
        <v>1346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1347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1347</v>
      </c>
      <c r="BM114" s="23" t="s">
        <v>1433</v>
      </c>
    </row>
    <row r="115" spans="2:65" s="1" customFormat="1">
      <c r="B115" s="40"/>
      <c r="C115" s="62"/>
      <c r="D115" s="204" t="s">
        <v>171</v>
      </c>
      <c r="E115" s="62"/>
      <c r="F115" s="205" t="s">
        <v>1394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2" customFormat="1">
      <c r="B116" s="218"/>
      <c r="C116" s="219"/>
      <c r="D116" s="231" t="s">
        <v>173</v>
      </c>
      <c r="E116" s="257" t="s">
        <v>21</v>
      </c>
      <c r="F116" s="258" t="s">
        <v>80</v>
      </c>
      <c r="G116" s="219"/>
      <c r="H116" s="259">
        <v>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173</v>
      </c>
      <c r="AU116" s="228" t="s">
        <v>82</v>
      </c>
      <c r="AV116" s="12" t="s">
        <v>82</v>
      </c>
      <c r="AW116" s="12" t="s">
        <v>36</v>
      </c>
      <c r="AX116" s="12" t="s">
        <v>80</v>
      </c>
      <c r="AY116" s="228" t="s">
        <v>162</v>
      </c>
    </row>
    <row r="117" spans="2:65" s="1" customFormat="1" ht="20.45" customHeight="1">
      <c r="B117" s="40"/>
      <c r="C117" s="192" t="s">
        <v>252</v>
      </c>
      <c r="D117" s="192" t="s">
        <v>164</v>
      </c>
      <c r="E117" s="193" t="s">
        <v>1396</v>
      </c>
      <c r="F117" s="194" t="s">
        <v>1397</v>
      </c>
      <c r="G117" s="195" t="s">
        <v>1346</v>
      </c>
      <c r="H117" s="196">
        <v>1</v>
      </c>
      <c r="I117" s="197"/>
      <c r="J117" s="198">
        <f>ROUND(I117*H117,2)</f>
        <v>0</v>
      </c>
      <c r="K117" s="194" t="s">
        <v>21</v>
      </c>
      <c r="L117" s="60"/>
      <c r="M117" s="199" t="s">
        <v>21</v>
      </c>
      <c r="N117" s="200" t="s">
        <v>43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1347</v>
      </c>
      <c r="AT117" s="23" t="s">
        <v>164</v>
      </c>
      <c r="AU117" s="23" t="s">
        <v>82</v>
      </c>
      <c r="AY117" s="23" t="s">
        <v>162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80</v>
      </c>
      <c r="BK117" s="203">
        <f>ROUND(I117*H117,2)</f>
        <v>0</v>
      </c>
      <c r="BL117" s="23" t="s">
        <v>1347</v>
      </c>
      <c r="BM117" s="23" t="s">
        <v>1434</v>
      </c>
    </row>
    <row r="118" spans="2:65" s="1" customFormat="1">
      <c r="B118" s="40"/>
      <c r="C118" s="62"/>
      <c r="D118" s="204" t="s">
        <v>171</v>
      </c>
      <c r="E118" s="62"/>
      <c r="F118" s="205" t="s">
        <v>1397</v>
      </c>
      <c r="G118" s="62"/>
      <c r="H118" s="62"/>
      <c r="I118" s="162"/>
      <c r="J118" s="62"/>
      <c r="K118" s="62"/>
      <c r="L118" s="60"/>
      <c r="M118" s="206"/>
      <c r="N118" s="41"/>
      <c r="O118" s="41"/>
      <c r="P118" s="41"/>
      <c r="Q118" s="41"/>
      <c r="R118" s="41"/>
      <c r="S118" s="41"/>
      <c r="T118" s="77"/>
      <c r="AT118" s="23" t="s">
        <v>171</v>
      </c>
      <c r="AU118" s="23" t="s">
        <v>82</v>
      </c>
    </row>
    <row r="119" spans="2:65" s="12" customFormat="1">
      <c r="B119" s="218"/>
      <c r="C119" s="219"/>
      <c r="D119" s="231" t="s">
        <v>173</v>
      </c>
      <c r="E119" s="257" t="s">
        <v>21</v>
      </c>
      <c r="F119" s="258" t="s">
        <v>80</v>
      </c>
      <c r="G119" s="219"/>
      <c r="H119" s="259">
        <v>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173</v>
      </c>
      <c r="AU119" s="228" t="s">
        <v>82</v>
      </c>
      <c r="AV119" s="12" t="s">
        <v>82</v>
      </c>
      <c r="AW119" s="12" t="s">
        <v>36</v>
      </c>
      <c r="AX119" s="12" t="s">
        <v>80</v>
      </c>
      <c r="AY119" s="228" t="s">
        <v>162</v>
      </c>
    </row>
    <row r="120" spans="2:65" s="1" customFormat="1" ht="20.45" customHeight="1">
      <c r="B120" s="40"/>
      <c r="C120" s="192" t="s">
        <v>259</v>
      </c>
      <c r="D120" s="192" t="s">
        <v>164</v>
      </c>
      <c r="E120" s="193" t="s">
        <v>1399</v>
      </c>
      <c r="F120" s="194" t="s">
        <v>1400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1435</v>
      </c>
    </row>
    <row r="121" spans="2:65" s="1" customFormat="1" ht="27">
      <c r="B121" s="40"/>
      <c r="C121" s="62"/>
      <c r="D121" s="204" t="s">
        <v>171</v>
      </c>
      <c r="E121" s="62"/>
      <c r="F121" s="205" t="s">
        <v>1402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265</v>
      </c>
      <c r="D123" s="192" t="s">
        <v>164</v>
      </c>
      <c r="E123" s="193" t="s">
        <v>1403</v>
      </c>
      <c r="F123" s="194" t="s">
        <v>1404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1436</v>
      </c>
    </row>
    <row r="124" spans="2:65" s="1" customFormat="1">
      <c r="B124" s="40"/>
      <c r="C124" s="62"/>
      <c r="D124" s="204" t="s">
        <v>171</v>
      </c>
      <c r="E124" s="62"/>
      <c r="F124" s="205" t="s">
        <v>1404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80</v>
      </c>
      <c r="G125" s="219"/>
      <c r="H125" s="222">
        <v>1</v>
      </c>
      <c r="I125" s="223"/>
      <c r="J125" s="219"/>
      <c r="K125" s="219"/>
      <c r="L125" s="224"/>
      <c r="M125" s="260"/>
      <c r="N125" s="261"/>
      <c r="O125" s="261"/>
      <c r="P125" s="261"/>
      <c r="Q125" s="261"/>
      <c r="R125" s="261"/>
      <c r="S125" s="261"/>
      <c r="T125" s="262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6.95" customHeight="1">
      <c r="B126" s="55"/>
      <c r="C126" s="56"/>
      <c r="D126" s="56"/>
      <c r="E126" s="56"/>
      <c r="F126" s="56"/>
      <c r="G126" s="56"/>
      <c r="H126" s="56"/>
      <c r="I126" s="138"/>
      <c r="J126" s="56"/>
      <c r="K126" s="56"/>
      <c r="L126" s="60"/>
    </row>
  </sheetData>
  <sheetProtection password="CC35" sheet="1" objects="1" scenarios="1" formatCells="0" formatColumns="0" formatRows="0" sort="0" autoFilter="0"/>
  <autoFilter ref="C80:K125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112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1437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ROUND(SUM(BE82:BE134), 2)</f>
        <v>0</v>
      </c>
      <c r="G30" s="41"/>
      <c r="H30" s="41"/>
      <c r="I30" s="130">
        <v>0.21</v>
      </c>
      <c r="J30" s="129">
        <f>ROUND(ROUND((SUM(BE82:BE134)),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ROUND(SUM(BF82:BF134), 2)</f>
        <v>0</v>
      </c>
      <c r="G31" s="41"/>
      <c r="H31" s="41"/>
      <c r="I31" s="130">
        <v>0.15</v>
      </c>
      <c r="J31" s="129">
        <f>ROUND(ROUND((SUM(BF82:BF134)),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ROUND(SUM(BG82:BG134),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ROUND(SUM(BH82:BH134),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ROUND(SUM(BI82:BI134),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04 - Vedlejší rozpočtové náklady SO 04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J97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J110</f>
        <v>0</v>
      </c>
      <c r="K60" s="161"/>
    </row>
    <row r="61" spans="2:47" s="8" customFormat="1" ht="19.899999999999999" customHeight="1">
      <c r="B61" s="155"/>
      <c r="C61" s="156"/>
      <c r="D61" s="157" t="s">
        <v>1338</v>
      </c>
      <c r="E61" s="158"/>
      <c r="F61" s="158"/>
      <c r="G61" s="158"/>
      <c r="H61" s="158"/>
      <c r="I61" s="159"/>
      <c r="J61" s="160">
        <f>J114</f>
        <v>0</v>
      </c>
      <c r="K61" s="161"/>
    </row>
    <row r="62" spans="2:47" s="8" customFormat="1" ht="19.899999999999999" customHeight="1">
      <c r="B62" s="155"/>
      <c r="C62" s="156"/>
      <c r="D62" s="157" t="s">
        <v>1339</v>
      </c>
      <c r="E62" s="158"/>
      <c r="F62" s="158"/>
      <c r="G62" s="158"/>
      <c r="H62" s="158"/>
      <c r="I62" s="159"/>
      <c r="J62" s="160">
        <f>J119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146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20.45" customHeight="1">
      <c r="B72" s="40"/>
      <c r="C72" s="62"/>
      <c r="D72" s="62"/>
      <c r="E72" s="379" t="str">
        <f>E7</f>
        <v>Desná, Loučná - Kouty nad Desnou, oprava kamenných stupňů</v>
      </c>
      <c r="F72" s="380"/>
      <c r="G72" s="380"/>
      <c r="H72" s="380"/>
      <c r="I72" s="162"/>
      <c r="J72" s="62"/>
      <c r="K72" s="62"/>
      <c r="L72" s="60"/>
    </row>
    <row r="73" spans="2:12" s="1" customFormat="1" ht="14.45" customHeight="1">
      <c r="B73" s="40"/>
      <c r="C73" s="64" t="s">
        <v>128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22.15" customHeight="1">
      <c r="B74" s="40"/>
      <c r="C74" s="62"/>
      <c r="D74" s="62"/>
      <c r="E74" s="347" t="str">
        <f>E9</f>
        <v>VRN 04 - Vedlejší rozpočtové náklady SO 04</v>
      </c>
      <c r="F74" s="381"/>
      <c r="G74" s="381"/>
      <c r="H74" s="381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Kouty nad Desnou, Rejhotice</v>
      </c>
      <c r="G76" s="62"/>
      <c r="H76" s="62"/>
      <c r="I76" s="164" t="s">
        <v>25</v>
      </c>
      <c r="J76" s="72" t="str">
        <f>IF(J12="","",J12)</f>
        <v>25. 9. 2017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">
      <c r="B78" s="40"/>
      <c r="C78" s="64" t="s">
        <v>27</v>
      </c>
      <c r="D78" s="62"/>
      <c r="E78" s="62"/>
      <c r="F78" s="163" t="str">
        <f>E15</f>
        <v xml:space="preserve"> </v>
      </c>
      <c r="G78" s="62"/>
      <c r="H78" s="62"/>
      <c r="I78" s="164" t="s">
        <v>33</v>
      </c>
      <c r="J78" s="163" t="str">
        <f>E21</f>
        <v>AGPOL s.r.o., Jungmannova 153/12, 77900 Olomouc</v>
      </c>
      <c r="K78" s="62"/>
      <c r="L78" s="60"/>
    </row>
    <row r="79" spans="2:12" s="1" customFormat="1" ht="14.45" customHeight="1">
      <c r="B79" s="40"/>
      <c r="C79" s="64" t="s">
        <v>31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147</v>
      </c>
      <c r="D81" s="167" t="s">
        <v>57</v>
      </c>
      <c r="E81" s="167" t="s">
        <v>53</v>
      </c>
      <c r="F81" s="167" t="s">
        <v>148</v>
      </c>
      <c r="G81" s="167" t="s">
        <v>149</v>
      </c>
      <c r="H81" s="167" t="s">
        <v>150</v>
      </c>
      <c r="I81" s="168" t="s">
        <v>151</v>
      </c>
      <c r="J81" s="167" t="s">
        <v>132</v>
      </c>
      <c r="K81" s="169" t="s">
        <v>152</v>
      </c>
      <c r="L81" s="170"/>
      <c r="M81" s="80" t="s">
        <v>153</v>
      </c>
      <c r="N81" s="81" t="s">
        <v>42</v>
      </c>
      <c r="O81" s="81" t="s">
        <v>154</v>
      </c>
      <c r="P81" s="81" t="s">
        <v>155</v>
      </c>
      <c r="Q81" s="81" t="s">
        <v>156</v>
      </c>
      <c r="R81" s="81" t="s">
        <v>157</v>
      </c>
      <c r="S81" s="81" t="s">
        <v>158</v>
      </c>
      <c r="T81" s="82" t="s">
        <v>159</v>
      </c>
    </row>
    <row r="82" spans="2:65" s="1" customFormat="1" ht="29.25" customHeight="1">
      <c r="B82" s="40"/>
      <c r="C82" s="86" t="s">
        <v>133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71</v>
      </c>
      <c r="AU82" s="23" t="s">
        <v>134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71</v>
      </c>
      <c r="E83" s="178" t="s">
        <v>1340</v>
      </c>
      <c r="F83" s="178" t="s">
        <v>1341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P84+P97+P110+P114+P119</f>
        <v>0</v>
      </c>
      <c r="Q83" s="183"/>
      <c r="R83" s="184">
        <f>R84+R97+R110+R114+R119</f>
        <v>0</v>
      </c>
      <c r="S83" s="183"/>
      <c r="T83" s="185">
        <f>T84+T97+T110+T114+T119</f>
        <v>0</v>
      </c>
      <c r="AR83" s="186" t="s">
        <v>196</v>
      </c>
      <c r="AT83" s="187" t="s">
        <v>71</v>
      </c>
      <c r="AU83" s="187" t="s">
        <v>72</v>
      </c>
      <c r="AY83" s="186" t="s">
        <v>162</v>
      </c>
      <c r="BK83" s="188">
        <f>BK84+BK97+BK110+BK114+BK119</f>
        <v>0</v>
      </c>
    </row>
    <row r="84" spans="2:65" s="10" customFormat="1" ht="19.899999999999999" customHeight="1">
      <c r="B84" s="175"/>
      <c r="C84" s="176"/>
      <c r="D84" s="189" t="s">
        <v>71</v>
      </c>
      <c r="E84" s="190" t="s">
        <v>1342</v>
      </c>
      <c r="F84" s="190" t="s">
        <v>1343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SUM(P85:P96)</f>
        <v>0</v>
      </c>
      <c r="Q84" s="183"/>
      <c r="R84" s="184">
        <f>SUM(R85:R96)</f>
        <v>0</v>
      </c>
      <c r="S84" s="183"/>
      <c r="T84" s="185">
        <f>SUM(T85:T96)</f>
        <v>0</v>
      </c>
      <c r="AR84" s="186" t="s">
        <v>196</v>
      </c>
      <c r="AT84" s="187" t="s">
        <v>71</v>
      </c>
      <c r="AU84" s="187" t="s">
        <v>80</v>
      </c>
      <c r="AY84" s="186" t="s">
        <v>162</v>
      </c>
      <c r="BK84" s="188">
        <f>SUM(BK85:BK96)</f>
        <v>0</v>
      </c>
    </row>
    <row r="85" spans="2:65" s="1" customFormat="1" ht="20.45" customHeight="1">
      <c r="B85" s="40"/>
      <c r="C85" s="192" t="s">
        <v>80</v>
      </c>
      <c r="D85" s="192" t="s">
        <v>164</v>
      </c>
      <c r="E85" s="193" t="s">
        <v>1344</v>
      </c>
      <c r="F85" s="194" t="s">
        <v>1345</v>
      </c>
      <c r="G85" s="195" t="s">
        <v>1346</v>
      </c>
      <c r="H85" s="196">
        <v>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43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1347</v>
      </c>
      <c r="AT85" s="23" t="s">
        <v>164</v>
      </c>
      <c r="AU85" s="23" t="s">
        <v>82</v>
      </c>
      <c r="AY85" s="23" t="s">
        <v>162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1347</v>
      </c>
      <c r="BM85" s="23" t="s">
        <v>1438</v>
      </c>
    </row>
    <row r="86" spans="2:65" s="1" customFormat="1">
      <c r="B86" s="40"/>
      <c r="C86" s="62"/>
      <c r="D86" s="204" t="s">
        <v>171</v>
      </c>
      <c r="E86" s="62"/>
      <c r="F86" s="205" t="s">
        <v>1345</v>
      </c>
      <c r="G86" s="62"/>
      <c r="H86" s="62"/>
      <c r="I86" s="162"/>
      <c r="J86" s="62"/>
      <c r="K86" s="62"/>
      <c r="L86" s="60"/>
      <c r="M86" s="206"/>
      <c r="N86" s="41"/>
      <c r="O86" s="41"/>
      <c r="P86" s="41"/>
      <c r="Q86" s="41"/>
      <c r="R86" s="41"/>
      <c r="S86" s="41"/>
      <c r="T86" s="77"/>
      <c r="AT86" s="23" t="s">
        <v>171</v>
      </c>
      <c r="AU86" s="23" t="s">
        <v>82</v>
      </c>
    </row>
    <row r="87" spans="2:65" s="12" customFormat="1">
      <c r="B87" s="218"/>
      <c r="C87" s="219"/>
      <c r="D87" s="231" t="s">
        <v>173</v>
      </c>
      <c r="E87" s="257" t="s">
        <v>21</v>
      </c>
      <c r="F87" s="258" t="s">
        <v>80</v>
      </c>
      <c r="G87" s="219"/>
      <c r="H87" s="259">
        <v>1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173</v>
      </c>
      <c r="AU87" s="228" t="s">
        <v>82</v>
      </c>
      <c r="AV87" s="12" t="s">
        <v>82</v>
      </c>
      <c r="AW87" s="12" t="s">
        <v>36</v>
      </c>
      <c r="AX87" s="12" t="s">
        <v>80</v>
      </c>
      <c r="AY87" s="228" t="s">
        <v>162</v>
      </c>
    </row>
    <row r="88" spans="2:65" s="1" customFormat="1" ht="20.45" customHeight="1">
      <c r="B88" s="40"/>
      <c r="C88" s="192" t="s">
        <v>82</v>
      </c>
      <c r="D88" s="192" t="s">
        <v>164</v>
      </c>
      <c r="E88" s="193" t="s">
        <v>1349</v>
      </c>
      <c r="F88" s="194" t="s">
        <v>1350</v>
      </c>
      <c r="G88" s="195" t="s">
        <v>1346</v>
      </c>
      <c r="H88" s="196">
        <v>1</v>
      </c>
      <c r="I88" s="197"/>
      <c r="J88" s="198">
        <f>ROUND(I88*H88,2)</f>
        <v>0</v>
      </c>
      <c r="K88" s="194" t="s">
        <v>21</v>
      </c>
      <c r="L88" s="60"/>
      <c r="M88" s="199" t="s">
        <v>21</v>
      </c>
      <c r="N88" s="200" t="s">
        <v>43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1347</v>
      </c>
      <c r="AT88" s="23" t="s">
        <v>164</v>
      </c>
      <c r="AU88" s="23" t="s">
        <v>82</v>
      </c>
      <c r="AY88" s="23" t="s">
        <v>162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80</v>
      </c>
      <c r="BK88" s="203">
        <f>ROUND(I88*H88,2)</f>
        <v>0</v>
      </c>
      <c r="BL88" s="23" t="s">
        <v>1347</v>
      </c>
      <c r="BM88" s="23" t="s">
        <v>1439</v>
      </c>
    </row>
    <row r="89" spans="2:65" s="1" customFormat="1">
      <c r="B89" s="40"/>
      <c r="C89" s="62"/>
      <c r="D89" s="204" t="s">
        <v>171</v>
      </c>
      <c r="E89" s="62"/>
      <c r="F89" s="205" t="s">
        <v>1350</v>
      </c>
      <c r="G89" s="62"/>
      <c r="H89" s="62"/>
      <c r="I89" s="162"/>
      <c r="J89" s="62"/>
      <c r="K89" s="62"/>
      <c r="L89" s="60"/>
      <c r="M89" s="206"/>
      <c r="N89" s="41"/>
      <c r="O89" s="41"/>
      <c r="P89" s="41"/>
      <c r="Q89" s="41"/>
      <c r="R89" s="41"/>
      <c r="S89" s="41"/>
      <c r="T89" s="77"/>
      <c r="AT89" s="23" t="s">
        <v>171</v>
      </c>
      <c r="AU89" s="23" t="s">
        <v>82</v>
      </c>
    </row>
    <row r="90" spans="2:65" s="12" customFormat="1">
      <c r="B90" s="218"/>
      <c r="C90" s="219"/>
      <c r="D90" s="231" t="s">
        <v>173</v>
      </c>
      <c r="E90" s="257" t="s">
        <v>21</v>
      </c>
      <c r="F90" s="258" t="s">
        <v>80</v>
      </c>
      <c r="G90" s="219"/>
      <c r="H90" s="259">
        <v>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173</v>
      </c>
      <c r="AU90" s="228" t="s">
        <v>82</v>
      </c>
      <c r="AV90" s="12" t="s">
        <v>82</v>
      </c>
      <c r="AW90" s="12" t="s">
        <v>36</v>
      </c>
      <c r="AX90" s="12" t="s">
        <v>80</v>
      </c>
      <c r="AY90" s="228" t="s">
        <v>162</v>
      </c>
    </row>
    <row r="91" spans="2:65" s="1" customFormat="1" ht="20.45" customHeight="1">
      <c r="B91" s="40"/>
      <c r="C91" s="192" t="s">
        <v>183</v>
      </c>
      <c r="D91" s="192" t="s">
        <v>164</v>
      </c>
      <c r="E91" s="193" t="s">
        <v>1352</v>
      </c>
      <c r="F91" s="194" t="s">
        <v>1353</v>
      </c>
      <c r="G91" s="195" t="s">
        <v>1346</v>
      </c>
      <c r="H91" s="196">
        <v>1</v>
      </c>
      <c r="I91" s="197"/>
      <c r="J91" s="198">
        <f>ROUND(I91*H91,2)</f>
        <v>0</v>
      </c>
      <c r="K91" s="194" t="s">
        <v>1354</v>
      </c>
      <c r="L91" s="60"/>
      <c r="M91" s="199" t="s">
        <v>21</v>
      </c>
      <c r="N91" s="200" t="s">
        <v>43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1347</v>
      </c>
      <c r="AT91" s="23" t="s">
        <v>164</v>
      </c>
      <c r="AU91" s="23" t="s">
        <v>82</v>
      </c>
      <c r="AY91" s="23" t="s">
        <v>162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80</v>
      </c>
      <c r="BK91" s="203">
        <f>ROUND(I91*H91,2)</f>
        <v>0</v>
      </c>
      <c r="BL91" s="23" t="s">
        <v>1347</v>
      </c>
      <c r="BM91" s="23" t="s">
        <v>1440</v>
      </c>
    </row>
    <row r="92" spans="2:65" s="1" customFormat="1">
      <c r="B92" s="40"/>
      <c r="C92" s="62"/>
      <c r="D92" s="204" t="s">
        <v>171</v>
      </c>
      <c r="E92" s="62"/>
      <c r="F92" s="205" t="s">
        <v>1356</v>
      </c>
      <c r="G92" s="62"/>
      <c r="H92" s="62"/>
      <c r="I92" s="162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171</v>
      </c>
      <c r="AU92" s="23" t="s">
        <v>82</v>
      </c>
    </row>
    <row r="93" spans="2:65" s="12" customFormat="1">
      <c r="B93" s="218"/>
      <c r="C93" s="219"/>
      <c r="D93" s="231" t="s">
        <v>173</v>
      </c>
      <c r="E93" s="257" t="s">
        <v>21</v>
      </c>
      <c r="F93" s="258" t="s">
        <v>80</v>
      </c>
      <c r="G93" s="219"/>
      <c r="H93" s="259">
        <v>1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173</v>
      </c>
      <c r="AU93" s="228" t="s">
        <v>82</v>
      </c>
      <c r="AV93" s="12" t="s">
        <v>82</v>
      </c>
      <c r="AW93" s="12" t="s">
        <v>36</v>
      </c>
      <c r="AX93" s="12" t="s">
        <v>80</v>
      </c>
      <c r="AY93" s="228" t="s">
        <v>162</v>
      </c>
    </row>
    <row r="94" spans="2:65" s="1" customFormat="1" ht="20.45" customHeight="1">
      <c r="B94" s="40"/>
      <c r="C94" s="192" t="s">
        <v>169</v>
      </c>
      <c r="D94" s="192" t="s">
        <v>164</v>
      </c>
      <c r="E94" s="193" t="s">
        <v>1357</v>
      </c>
      <c r="F94" s="194" t="s">
        <v>1358</v>
      </c>
      <c r="G94" s="195" t="s">
        <v>1346</v>
      </c>
      <c r="H94" s="196">
        <v>1</v>
      </c>
      <c r="I94" s="197"/>
      <c r="J94" s="198">
        <f>ROUND(I94*H94,2)</f>
        <v>0</v>
      </c>
      <c r="K94" s="194" t="s">
        <v>1354</v>
      </c>
      <c r="L94" s="60"/>
      <c r="M94" s="199" t="s">
        <v>21</v>
      </c>
      <c r="N94" s="200" t="s">
        <v>43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1347</v>
      </c>
      <c r="AT94" s="23" t="s">
        <v>164</v>
      </c>
      <c r="AU94" s="23" t="s">
        <v>82</v>
      </c>
      <c r="AY94" s="23" t="s">
        <v>162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80</v>
      </c>
      <c r="BK94" s="203">
        <f>ROUND(I94*H94,2)</f>
        <v>0</v>
      </c>
      <c r="BL94" s="23" t="s">
        <v>1347</v>
      </c>
      <c r="BM94" s="23" t="s">
        <v>1441</v>
      </c>
    </row>
    <row r="95" spans="2:65" s="1" customFormat="1" ht="27">
      <c r="B95" s="40"/>
      <c r="C95" s="62"/>
      <c r="D95" s="204" t="s">
        <v>171</v>
      </c>
      <c r="E95" s="62"/>
      <c r="F95" s="205" t="s">
        <v>1360</v>
      </c>
      <c r="G95" s="62"/>
      <c r="H95" s="62"/>
      <c r="I95" s="162"/>
      <c r="J95" s="62"/>
      <c r="K95" s="62"/>
      <c r="L95" s="60"/>
      <c r="M95" s="206"/>
      <c r="N95" s="41"/>
      <c r="O95" s="41"/>
      <c r="P95" s="41"/>
      <c r="Q95" s="41"/>
      <c r="R95" s="41"/>
      <c r="S95" s="41"/>
      <c r="T95" s="77"/>
      <c r="AT95" s="23" t="s">
        <v>171</v>
      </c>
      <c r="AU95" s="23" t="s">
        <v>82</v>
      </c>
    </row>
    <row r="96" spans="2:65" s="12" customFormat="1">
      <c r="B96" s="218"/>
      <c r="C96" s="219"/>
      <c r="D96" s="204" t="s">
        <v>173</v>
      </c>
      <c r="E96" s="220" t="s">
        <v>21</v>
      </c>
      <c r="F96" s="221" t="s">
        <v>80</v>
      </c>
      <c r="G96" s="219"/>
      <c r="H96" s="222">
        <v>1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173</v>
      </c>
      <c r="AU96" s="228" t="s">
        <v>82</v>
      </c>
      <c r="AV96" s="12" t="s">
        <v>82</v>
      </c>
      <c r="AW96" s="12" t="s">
        <v>36</v>
      </c>
      <c r="AX96" s="12" t="s">
        <v>80</v>
      </c>
      <c r="AY96" s="228" t="s">
        <v>162</v>
      </c>
    </row>
    <row r="97" spans="2:65" s="10" customFormat="1" ht="29.85" customHeight="1">
      <c r="B97" s="175"/>
      <c r="C97" s="176"/>
      <c r="D97" s="189" t="s">
        <v>71</v>
      </c>
      <c r="E97" s="190" t="s">
        <v>1361</v>
      </c>
      <c r="F97" s="190" t="s">
        <v>1362</v>
      </c>
      <c r="G97" s="176"/>
      <c r="H97" s="176"/>
      <c r="I97" s="179"/>
      <c r="J97" s="191">
        <f>BK97</f>
        <v>0</v>
      </c>
      <c r="K97" s="176"/>
      <c r="L97" s="181"/>
      <c r="M97" s="182"/>
      <c r="N97" s="183"/>
      <c r="O97" s="183"/>
      <c r="P97" s="184">
        <f>SUM(P98:P109)</f>
        <v>0</v>
      </c>
      <c r="Q97" s="183"/>
      <c r="R97" s="184">
        <f>SUM(R98:R109)</f>
        <v>0</v>
      </c>
      <c r="S97" s="183"/>
      <c r="T97" s="185">
        <f>SUM(T98:T109)</f>
        <v>0</v>
      </c>
      <c r="AR97" s="186" t="s">
        <v>196</v>
      </c>
      <c r="AT97" s="187" t="s">
        <v>71</v>
      </c>
      <c r="AU97" s="187" t="s">
        <v>80</v>
      </c>
      <c r="AY97" s="186" t="s">
        <v>162</v>
      </c>
      <c r="BK97" s="188">
        <f>SUM(BK98:BK109)</f>
        <v>0</v>
      </c>
    </row>
    <row r="98" spans="2:65" s="1" customFormat="1" ht="20.45" customHeight="1">
      <c r="B98" s="40"/>
      <c r="C98" s="192" t="s">
        <v>196</v>
      </c>
      <c r="D98" s="192" t="s">
        <v>164</v>
      </c>
      <c r="E98" s="193" t="s">
        <v>1363</v>
      </c>
      <c r="F98" s="194" t="s">
        <v>1364</v>
      </c>
      <c r="G98" s="195" t="s">
        <v>1346</v>
      </c>
      <c r="H98" s="196">
        <v>1</v>
      </c>
      <c r="I98" s="197"/>
      <c r="J98" s="198">
        <f>ROUND(I98*H98,2)</f>
        <v>0</v>
      </c>
      <c r="K98" s="194" t="s">
        <v>21</v>
      </c>
      <c r="L98" s="60"/>
      <c r="M98" s="199" t="s">
        <v>21</v>
      </c>
      <c r="N98" s="200" t="s">
        <v>43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1347</v>
      </c>
      <c r="AT98" s="23" t="s">
        <v>164</v>
      </c>
      <c r="AU98" s="23" t="s">
        <v>82</v>
      </c>
      <c r="AY98" s="23" t="s">
        <v>162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80</v>
      </c>
      <c r="BK98" s="203">
        <f>ROUND(I98*H98,2)</f>
        <v>0</v>
      </c>
      <c r="BL98" s="23" t="s">
        <v>1347</v>
      </c>
      <c r="BM98" s="23" t="s">
        <v>1442</v>
      </c>
    </row>
    <row r="99" spans="2:65" s="1" customFormat="1">
      <c r="B99" s="40"/>
      <c r="C99" s="62"/>
      <c r="D99" s="204" t="s">
        <v>171</v>
      </c>
      <c r="E99" s="62"/>
      <c r="F99" s="205" t="s">
        <v>1366</v>
      </c>
      <c r="G99" s="62"/>
      <c r="H99" s="62"/>
      <c r="I99" s="162"/>
      <c r="J99" s="62"/>
      <c r="K99" s="62"/>
      <c r="L99" s="60"/>
      <c r="M99" s="206"/>
      <c r="N99" s="41"/>
      <c r="O99" s="41"/>
      <c r="P99" s="41"/>
      <c r="Q99" s="41"/>
      <c r="R99" s="41"/>
      <c r="S99" s="41"/>
      <c r="T99" s="77"/>
      <c r="AT99" s="23" t="s">
        <v>171</v>
      </c>
      <c r="AU99" s="23" t="s">
        <v>82</v>
      </c>
    </row>
    <row r="100" spans="2:65" s="12" customFormat="1">
      <c r="B100" s="218"/>
      <c r="C100" s="219"/>
      <c r="D100" s="231" t="s">
        <v>173</v>
      </c>
      <c r="E100" s="257" t="s">
        <v>21</v>
      </c>
      <c r="F100" s="258" t="s">
        <v>80</v>
      </c>
      <c r="G100" s="219"/>
      <c r="H100" s="259">
        <v>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80</v>
      </c>
      <c r="AY100" s="228" t="s">
        <v>162</v>
      </c>
    </row>
    <row r="101" spans="2:65" s="1" customFormat="1" ht="20.45" customHeight="1">
      <c r="B101" s="40"/>
      <c r="C101" s="192" t="s">
        <v>204</v>
      </c>
      <c r="D101" s="192" t="s">
        <v>164</v>
      </c>
      <c r="E101" s="193" t="s">
        <v>1367</v>
      </c>
      <c r="F101" s="194" t="s">
        <v>1368</v>
      </c>
      <c r="G101" s="195" t="s">
        <v>1346</v>
      </c>
      <c r="H101" s="196">
        <v>1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43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1347</v>
      </c>
      <c r="AT101" s="23" t="s">
        <v>164</v>
      </c>
      <c r="AU101" s="23" t="s">
        <v>82</v>
      </c>
      <c r="AY101" s="23" t="s">
        <v>162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80</v>
      </c>
      <c r="BK101" s="203">
        <f>ROUND(I101*H101,2)</f>
        <v>0</v>
      </c>
      <c r="BL101" s="23" t="s">
        <v>1347</v>
      </c>
      <c r="BM101" s="23" t="s">
        <v>1443</v>
      </c>
    </row>
    <row r="102" spans="2:65" s="1" customFormat="1">
      <c r="B102" s="40"/>
      <c r="C102" s="62"/>
      <c r="D102" s="204" t="s">
        <v>171</v>
      </c>
      <c r="E102" s="62"/>
      <c r="F102" s="205" t="s">
        <v>1366</v>
      </c>
      <c r="G102" s="62"/>
      <c r="H102" s="62"/>
      <c r="I102" s="162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171</v>
      </c>
      <c r="AU102" s="23" t="s">
        <v>82</v>
      </c>
    </row>
    <row r="103" spans="2:65" s="12" customFormat="1">
      <c r="B103" s="218"/>
      <c r="C103" s="219"/>
      <c r="D103" s="231" t="s">
        <v>173</v>
      </c>
      <c r="E103" s="257" t="s">
        <v>21</v>
      </c>
      <c r="F103" s="258" t="s">
        <v>80</v>
      </c>
      <c r="G103" s="219"/>
      <c r="H103" s="259">
        <v>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173</v>
      </c>
      <c r="AU103" s="228" t="s">
        <v>82</v>
      </c>
      <c r="AV103" s="12" t="s">
        <v>82</v>
      </c>
      <c r="AW103" s="12" t="s">
        <v>36</v>
      </c>
      <c r="AX103" s="12" t="s">
        <v>80</v>
      </c>
      <c r="AY103" s="228" t="s">
        <v>162</v>
      </c>
    </row>
    <row r="104" spans="2:65" s="1" customFormat="1" ht="20.45" customHeight="1">
      <c r="B104" s="40"/>
      <c r="C104" s="192" t="s">
        <v>214</v>
      </c>
      <c r="D104" s="192" t="s">
        <v>164</v>
      </c>
      <c r="E104" s="193" t="s">
        <v>1370</v>
      </c>
      <c r="F104" s="194" t="s">
        <v>1371</v>
      </c>
      <c r="G104" s="195" t="s">
        <v>1346</v>
      </c>
      <c r="H104" s="196">
        <v>1</v>
      </c>
      <c r="I104" s="197"/>
      <c r="J104" s="198">
        <f>ROUND(I104*H104,2)</f>
        <v>0</v>
      </c>
      <c r="K104" s="194" t="s">
        <v>21</v>
      </c>
      <c r="L104" s="60"/>
      <c r="M104" s="199" t="s">
        <v>21</v>
      </c>
      <c r="N104" s="200" t="s">
        <v>43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1347</v>
      </c>
      <c r="AT104" s="23" t="s">
        <v>164</v>
      </c>
      <c r="AU104" s="23" t="s">
        <v>82</v>
      </c>
      <c r="AY104" s="23" t="s">
        <v>162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80</v>
      </c>
      <c r="BK104" s="203">
        <f>ROUND(I104*H104,2)</f>
        <v>0</v>
      </c>
      <c r="BL104" s="23" t="s">
        <v>1347</v>
      </c>
      <c r="BM104" s="23" t="s">
        <v>1444</v>
      </c>
    </row>
    <row r="105" spans="2:65" s="1" customFormat="1" ht="27">
      <c r="B105" s="40"/>
      <c r="C105" s="62"/>
      <c r="D105" s="204" t="s">
        <v>171</v>
      </c>
      <c r="E105" s="62"/>
      <c r="F105" s="205" t="s">
        <v>1373</v>
      </c>
      <c r="G105" s="62"/>
      <c r="H105" s="62"/>
      <c r="I105" s="162"/>
      <c r="J105" s="62"/>
      <c r="K105" s="62"/>
      <c r="L105" s="60"/>
      <c r="M105" s="206"/>
      <c r="N105" s="41"/>
      <c r="O105" s="41"/>
      <c r="P105" s="41"/>
      <c r="Q105" s="41"/>
      <c r="R105" s="41"/>
      <c r="S105" s="41"/>
      <c r="T105" s="77"/>
      <c r="AT105" s="23" t="s">
        <v>171</v>
      </c>
      <c r="AU105" s="23" t="s">
        <v>82</v>
      </c>
    </row>
    <row r="106" spans="2:65" s="12" customFormat="1">
      <c r="B106" s="218"/>
      <c r="C106" s="219"/>
      <c r="D106" s="231" t="s">
        <v>173</v>
      </c>
      <c r="E106" s="257" t="s">
        <v>21</v>
      </c>
      <c r="F106" s="258" t="s">
        <v>80</v>
      </c>
      <c r="G106" s="219"/>
      <c r="H106" s="259">
        <v>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80</v>
      </c>
      <c r="AY106" s="228" t="s">
        <v>162</v>
      </c>
    </row>
    <row r="107" spans="2:65" s="1" customFormat="1" ht="20.45" customHeight="1">
      <c r="B107" s="40"/>
      <c r="C107" s="192" t="s">
        <v>223</v>
      </c>
      <c r="D107" s="192" t="s">
        <v>164</v>
      </c>
      <c r="E107" s="193" t="s">
        <v>1374</v>
      </c>
      <c r="F107" s="194" t="s">
        <v>1375</v>
      </c>
      <c r="G107" s="195" t="s">
        <v>1346</v>
      </c>
      <c r="H107" s="196">
        <v>1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43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1347</v>
      </c>
      <c r="AT107" s="23" t="s">
        <v>164</v>
      </c>
      <c r="AU107" s="23" t="s">
        <v>82</v>
      </c>
      <c r="AY107" s="23" t="s">
        <v>162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80</v>
      </c>
      <c r="BK107" s="203">
        <f>ROUND(I107*H107,2)</f>
        <v>0</v>
      </c>
      <c r="BL107" s="23" t="s">
        <v>1347</v>
      </c>
      <c r="BM107" s="23" t="s">
        <v>1445</v>
      </c>
    </row>
    <row r="108" spans="2:65" s="1" customFormat="1">
      <c r="B108" s="40"/>
      <c r="C108" s="62"/>
      <c r="D108" s="204" t="s">
        <v>171</v>
      </c>
      <c r="E108" s="62"/>
      <c r="F108" s="205" t="s">
        <v>1375</v>
      </c>
      <c r="G108" s="62"/>
      <c r="H108" s="62"/>
      <c r="I108" s="162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171</v>
      </c>
      <c r="AU108" s="23" t="s">
        <v>82</v>
      </c>
    </row>
    <row r="109" spans="2:65" s="12" customFormat="1">
      <c r="B109" s="218"/>
      <c r="C109" s="219"/>
      <c r="D109" s="204" t="s">
        <v>173</v>
      </c>
      <c r="E109" s="220" t="s">
        <v>21</v>
      </c>
      <c r="F109" s="221" t="s">
        <v>80</v>
      </c>
      <c r="G109" s="219"/>
      <c r="H109" s="222">
        <v>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173</v>
      </c>
      <c r="AU109" s="228" t="s">
        <v>82</v>
      </c>
      <c r="AV109" s="12" t="s">
        <v>82</v>
      </c>
      <c r="AW109" s="12" t="s">
        <v>36</v>
      </c>
      <c r="AX109" s="12" t="s">
        <v>80</v>
      </c>
      <c r="AY109" s="228" t="s">
        <v>162</v>
      </c>
    </row>
    <row r="110" spans="2:65" s="10" customFormat="1" ht="29.85" customHeight="1">
      <c r="B110" s="175"/>
      <c r="C110" s="176"/>
      <c r="D110" s="189" t="s">
        <v>71</v>
      </c>
      <c r="E110" s="190" t="s">
        <v>1377</v>
      </c>
      <c r="F110" s="190" t="s">
        <v>1378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SUM(P111:P113)</f>
        <v>0</v>
      </c>
      <c r="Q110" s="183"/>
      <c r="R110" s="184">
        <f>SUM(R111:R113)</f>
        <v>0</v>
      </c>
      <c r="S110" s="183"/>
      <c r="T110" s="185">
        <f>SUM(T111:T113)</f>
        <v>0</v>
      </c>
      <c r="AR110" s="186" t="s">
        <v>196</v>
      </c>
      <c r="AT110" s="187" t="s">
        <v>71</v>
      </c>
      <c r="AU110" s="187" t="s">
        <v>80</v>
      </c>
      <c r="AY110" s="186" t="s">
        <v>162</v>
      </c>
      <c r="BK110" s="188">
        <f>SUM(BK111:BK113)</f>
        <v>0</v>
      </c>
    </row>
    <row r="111" spans="2:65" s="1" customFormat="1" ht="20.45" customHeight="1">
      <c r="B111" s="40"/>
      <c r="C111" s="192" t="s">
        <v>231</v>
      </c>
      <c r="D111" s="192" t="s">
        <v>164</v>
      </c>
      <c r="E111" s="193" t="s">
        <v>1379</v>
      </c>
      <c r="F111" s="194" t="s">
        <v>1380</v>
      </c>
      <c r="G111" s="195" t="s">
        <v>1346</v>
      </c>
      <c r="H111" s="196">
        <v>1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43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1381</v>
      </c>
      <c r="AT111" s="23" t="s">
        <v>164</v>
      </c>
      <c r="AU111" s="23" t="s">
        <v>82</v>
      </c>
      <c r="AY111" s="23" t="s">
        <v>162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80</v>
      </c>
      <c r="BK111" s="203">
        <f>ROUND(I111*H111,2)</f>
        <v>0</v>
      </c>
      <c r="BL111" s="23" t="s">
        <v>1381</v>
      </c>
      <c r="BM111" s="23" t="s">
        <v>1446</v>
      </c>
    </row>
    <row r="112" spans="2:65" s="1" customFormat="1">
      <c r="B112" s="40"/>
      <c r="C112" s="62"/>
      <c r="D112" s="204" t="s">
        <v>171</v>
      </c>
      <c r="E112" s="62"/>
      <c r="F112" s="205" t="s">
        <v>1383</v>
      </c>
      <c r="G112" s="62"/>
      <c r="H112" s="62"/>
      <c r="I112" s="162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171</v>
      </c>
      <c r="AU112" s="23" t="s">
        <v>82</v>
      </c>
    </row>
    <row r="113" spans="2:65" s="12" customFormat="1">
      <c r="B113" s="218"/>
      <c r="C113" s="219"/>
      <c r="D113" s="204" t="s">
        <v>173</v>
      </c>
      <c r="E113" s="220" t="s">
        <v>21</v>
      </c>
      <c r="F113" s="221" t="s">
        <v>80</v>
      </c>
      <c r="G113" s="219"/>
      <c r="H113" s="222">
        <v>1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173</v>
      </c>
      <c r="AU113" s="228" t="s">
        <v>82</v>
      </c>
      <c r="AV113" s="12" t="s">
        <v>82</v>
      </c>
      <c r="AW113" s="12" t="s">
        <v>36</v>
      </c>
      <c r="AX113" s="12" t="s">
        <v>80</v>
      </c>
      <c r="AY113" s="228" t="s">
        <v>162</v>
      </c>
    </row>
    <row r="114" spans="2:65" s="10" customFormat="1" ht="29.85" customHeight="1">
      <c r="B114" s="175"/>
      <c r="C114" s="176"/>
      <c r="D114" s="189" t="s">
        <v>71</v>
      </c>
      <c r="E114" s="190" t="s">
        <v>1384</v>
      </c>
      <c r="F114" s="190" t="s">
        <v>1385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SUM(P115:P118)</f>
        <v>0</v>
      </c>
      <c r="Q114" s="183"/>
      <c r="R114" s="184">
        <f>SUM(R115:R118)</f>
        <v>0</v>
      </c>
      <c r="S114" s="183"/>
      <c r="T114" s="185">
        <f>SUM(T115:T118)</f>
        <v>0</v>
      </c>
      <c r="AR114" s="186" t="s">
        <v>196</v>
      </c>
      <c r="AT114" s="187" t="s">
        <v>71</v>
      </c>
      <c r="AU114" s="187" t="s">
        <v>80</v>
      </c>
      <c r="AY114" s="186" t="s">
        <v>162</v>
      </c>
      <c r="BK114" s="188">
        <f>SUM(BK115:BK118)</f>
        <v>0</v>
      </c>
    </row>
    <row r="115" spans="2:65" s="1" customFormat="1" ht="20.45" customHeight="1">
      <c r="B115" s="40"/>
      <c r="C115" s="192" t="s">
        <v>238</v>
      </c>
      <c r="D115" s="192" t="s">
        <v>164</v>
      </c>
      <c r="E115" s="193" t="s">
        <v>1386</v>
      </c>
      <c r="F115" s="194" t="s">
        <v>1387</v>
      </c>
      <c r="G115" s="195" t="s">
        <v>1388</v>
      </c>
      <c r="H115" s="196">
        <v>1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43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1347</v>
      </c>
      <c r="AT115" s="23" t="s">
        <v>164</v>
      </c>
      <c r="AU115" s="23" t="s">
        <v>82</v>
      </c>
      <c r="AY115" s="23" t="s">
        <v>162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80</v>
      </c>
      <c r="BK115" s="203">
        <f>ROUND(I115*H115,2)</f>
        <v>0</v>
      </c>
      <c r="BL115" s="23" t="s">
        <v>1347</v>
      </c>
      <c r="BM115" s="23" t="s">
        <v>1447</v>
      </c>
    </row>
    <row r="116" spans="2:65" s="1" customFormat="1">
      <c r="B116" s="40"/>
      <c r="C116" s="62"/>
      <c r="D116" s="204" t="s">
        <v>171</v>
      </c>
      <c r="E116" s="62"/>
      <c r="F116" s="205" t="s">
        <v>1390</v>
      </c>
      <c r="G116" s="62"/>
      <c r="H116" s="62"/>
      <c r="I116" s="162"/>
      <c r="J116" s="62"/>
      <c r="K116" s="62"/>
      <c r="L116" s="60"/>
      <c r="M116" s="206"/>
      <c r="N116" s="41"/>
      <c r="O116" s="41"/>
      <c r="P116" s="41"/>
      <c r="Q116" s="41"/>
      <c r="R116" s="41"/>
      <c r="S116" s="41"/>
      <c r="T116" s="77"/>
      <c r="AT116" s="23" t="s">
        <v>171</v>
      </c>
      <c r="AU116" s="23" t="s">
        <v>82</v>
      </c>
    </row>
    <row r="117" spans="2:65" s="12" customFormat="1">
      <c r="B117" s="218"/>
      <c r="C117" s="219"/>
      <c r="D117" s="204" t="s">
        <v>173</v>
      </c>
      <c r="E117" s="220" t="s">
        <v>21</v>
      </c>
      <c r="F117" s="221" t="s">
        <v>80</v>
      </c>
      <c r="G117" s="219"/>
      <c r="H117" s="222">
        <v>1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173</v>
      </c>
      <c r="AU117" s="228" t="s">
        <v>82</v>
      </c>
      <c r="AV117" s="12" t="s">
        <v>82</v>
      </c>
      <c r="AW117" s="12" t="s">
        <v>36</v>
      </c>
      <c r="AX117" s="12" t="s">
        <v>72</v>
      </c>
      <c r="AY117" s="228" t="s">
        <v>162</v>
      </c>
    </row>
    <row r="118" spans="2:65" s="13" customFormat="1">
      <c r="B118" s="229"/>
      <c r="C118" s="230"/>
      <c r="D118" s="204" t="s">
        <v>173</v>
      </c>
      <c r="E118" s="251" t="s">
        <v>21</v>
      </c>
      <c r="F118" s="252" t="s">
        <v>177</v>
      </c>
      <c r="G118" s="230"/>
      <c r="H118" s="253">
        <v>1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173</v>
      </c>
      <c r="AU118" s="240" t="s">
        <v>82</v>
      </c>
      <c r="AV118" s="13" t="s">
        <v>169</v>
      </c>
      <c r="AW118" s="13" t="s">
        <v>36</v>
      </c>
      <c r="AX118" s="13" t="s">
        <v>80</v>
      </c>
      <c r="AY118" s="240" t="s">
        <v>162</v>
      </c>
    </row>
    <row r="119" spans="2:65" s="10" customFormat="1" ht="29.85" customHeight="1">
      <c r="B119" s="175"/>
      <c r="C119" s="176"/>
      <c r="D119" s="189" t="s">
        <v>71</v>
      </c>
      <c r="E119" s="190" t="s">
        <v>1391</v>
      </c>
      <c r="F119" s="190" t="s">
        <v>1392</v>
      </c>
      <c r="G119" s="176"/>
      <c r="H119" s="176"/>
      <c r="I119" s="179"/>
      <c r="J119" s="191">
        <f>BK119</f>
        <v>0</v>
      </c>
      <c r="K119" s="176"/>
      <c r="L119" s="181"/>
      <c r="M119" s="182"/>
      <c r="N119" s="183"/>
      <c r="O119" s="183"/>
      <c r="P119" s="184">
        <f>SUM(P120:P134)</f>
        <v>0</v>
      </c>
      <c r="Q119" s="183"/>
      <c r="R119" s="184">
        <f>SUM(R120:R134)</f>
        <v>0</v>
      </c>
      <c r="S119" s="183"/>
      <c r="T119" s="185">
        <f>SUM(T120:T134)</f>
        <v>0</v>
      </c>
      <c r="AR119" s="186" t="s">
        <v>196</v>
      </c>
      <c r="AT119" s="187" t="s">
        <v>71</v>
      </c>
      <c r="AU119" s="187" t="s">
        <v>80</v>
      </c>
      <c r="AY119" s="186" t="s">
        <v>162</v>
      </c>
      <c r="BK119" s="188">
        <f>SUM(BK120:BK134)</f>
        <v>0</v>
      </c>
    </row>
    <row r="120" spans="2:65" s="1" customFormat="1" ht="20.45" customHeight="1">
      <c r="B120" s="40"/>
      <c r="C120" s="192" t="s">
        <v>245</v>
      </c>
      <c r="D120" s="192" t="s">
        <v>164</v>
      </c>
      <c r="E120" s="193" t="s">
        <v>1393</v>
      </c>
      <c r="F120" s="194" t="s">
        <v>1394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1448</v>
      </c>
    </row>
    <row r="121" spans="2:65" s="1" customFormat="1">
      <c r="B121" s="40"/>
      <c r="C121" s="62"/>
      <c r="D121" s="204" t="s">
        <v>171</v>
      </c>
      <c r="E121" s="62"/>
      <c r="F121" s="205" t="s">
        <v>1394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252</v>
      </c>
      <c r="D123" s="192" t="s">
        <v>164</v>
      </c>
      <c r="E123" s="193" t="s">
        <v>1396</v>
      </c>
      <c r="F123" s="194" t="s">
        <v>1397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1449</v>
      </c>
    </row>
    <row r="124" spans="2:65" s="1" customFormat="1">
      <c r="B124" s="40"/>
      <c r="C124" s="62"/>
      <c r="D124" s="204" t="s">
        <v>171</v>
      </c>
      <c r="E124" s="62"/>
      <c r="F124" s="205" t="s">
        <v>1397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31" t="s">
        <v>173</v>
      </c>
      <c r="E125" s="257" t="s">
        <v>21</v>
      </c>
      <c r="F125" s="258" t="s">
        <v>80</v>
      </c>
      <c r="G125" s="219"/>
      <c r="H125" s="259">
        <v>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20.45" customHeight="1">
      <c r="B126" s="40"/>
      <c r="C126" s="192" t="s">
        <v>259</v>
      </c>
      <c r="D126" s="192" t="s">
        <v>164</v>
      </c>
      <c r="E126" s="193" t="s">
        <v>1399</v>
      </c>
      <c r="F126" s="194" t="s">
        <v>1400</v>
      </c>
      <c r="G126" s="195" t="s">
        <v>1346</v>
      </c>
      <c r="H126" s="196">
        <v>1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43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1347</v>
      </c>
      <c r="AT126" s="23" t="s">
        <v>164</v>
      </c>
      <c r="AU126" s="23" t="s">
        <v>82</v>
      </c>
      <c r="AY126" s="23" t="s">
        <v>162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80</v>
      </c>
      <c r="BK126" s="203">
        <f>ROUND(I126*H126,2)</f>
        <v>0</v>
      </c>
      <c r="BL126" s="23" t="s">
        <v>1347</v>
      </c>
      <c r="BM126" s="23" t="s">
        <v>1450</v>
      </c>
    </row>
    <row r="127" spans="2:65" s="1" customFormat="1" ht="27">
      <c r="B127" s="40"/>
      <c r="C127" s="62"/>
      <c r="D127" s="204" t="s">
        <v>171</v>
      </c>
      <c r="E127" s="62"/>
      <c r="F127" s="205" t="s">
        <v>1402</v>
      </c>
      <c r="G127" s="62"/>
      <c r="H127" s="62"/>
      <c r="I127" s="162"/>
      <c r="J127" s="62"/>
      <c r="K127" s="62"/>
      <c r="L127" s="60"/>
      <c r="M127" s="206"/>
      <c r="N127" s="41"/>
      <c r="O127" s="41"/>
      <c r="P127" s="41"/>
      <c r="Q127" s="41"/>
      <c r="R127" s="41"/>
      <c r="S127" s="41"/>
      <c r="T127" s="77"/>
      <c r="AT127" s="23" t="s">
        <v>171</v>
      </c>
      <c r="AU127" s="23" t="s">
        <v>82</v>
      </c>
    </row>
    <row r="128" spans="2:65" s="12" customFormat="1">
      <c r="B128" s="218"/>
      <c r="C128" s="219"/>
      <c r="D128" s="231" t="s">
        <v>173</v>
      </c>
      <c r="E128" s="257" t="s">
        <v>21</v>
      </c>
      <c r="F128" s="258" t="s">
        <v>80</v>
      </c>
      <c r="G128" s="219"/>
      <c r="H128" s="259">
        <v>1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173</v>
      </c>
      <c r="AU128" s="228" t="s">
        <v>82</v>
      </c>
      <c r="AV128" s="12" t="s">
        <v>82</v>
      </c>
      <c r="AW128" s="12" t="s">
        <v>36</v>
      </c>
      <c r="AX128" s="12" t="s">
        <v>80</v>
      </c>
      <c r="AY128" s="228" t="s">
        <v>162</v>
      </c>
    </row>
    <row r="129" spans="2:65" s="1" customFormat="1" ht="20.45" customHeight="1">
      <c r="B129" s="40"/>
      <c r="C129" s="192" t="s">
        <v>265</v>
      </c>
      <c r="D129" s="192" t="s">
        <v>164</v>
      </c>
      <c r="E129" s="193" t="s">
        <v>1403</v>
      </c>
      <c r="F129" s="194" t="s">
        <v>1404</v>
      </c>
      <c r="G129" s="195" t="s">
        <v>1346</v>
      </c>
      <c r="H129" s="196">
        <v>1</v>
      </c>
      <c r="I129" s="197"/>
      <c r="J129" s="198">
        <f>ROUND(I129*H129,2)</f>
        <v>0</v>
      </c>
      <c r="K129" s="194" t="s">
        <v>21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1347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1347</v>
      </c>
      <c r="BM129" s="23" t="s">
        <v>1451</v>
      </c>
    </row>
    <row r="130" spans="2:65" s="1" customFormat="1">
      <c r="B130" s="40"/>
      <c r="C130" s="62"/>
      <c r="D130" s="204" t="s">
        <v>171</v>
      </c>
      <c r="E130" s="62"/>
      <c r="F130" s="205" t="s">
        <v>1404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2" customFormat="1">
      <c r="B131" s="218"/>
      <c r="C131" s="219"/>
      <c r="D131" s="231" t="s">
        <v>173</v>
      </c>
      <c r="E131" s="257" t="s">
        <v>21</v>
      </c>
      <c r="F131" s="258" t="s">
        <v>80</v>
      </c>
      <c r="G131" s="219"/>
      <c r="H131" s="259">
        <v>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173</v>
      </c>
      <c r="AU131" s="228" t="s">
        <v>82</v>
      </c>
      <c r="AV131" s="12" t="s">
        <v>82</v>
      </c>
      <c r="AW131" s="12" t="s">
        <v>36</v>
      </c>
      <c r="AX131" s="12" t="s">
        <v>80</v>
      </c>
      <c r="AY131" s="228" t="s">
        <v>162</v>
      </c>
    </row>
    <row r="132" spans="2:65" s="1" customFormat="1" ht="20.45" customHeight="1">
      <c r="B132" s="40"/>
      <c r="C132" s="192" t="s">
        <v>10</v>
      </c>
      <c r="D132" s="192" t="s">
        <v>164</v>
      </c>
      <c r="E132" s="193" t="s">
        <v>1406</v>
      </c>
      <c r="F132" s="194" t="s">
        <v>1452</v>
      </c>
      <c r="G132" s="195" t="s">
        <v>1346</v>
      </c>
      <c r="H132" s="196">
        <v>2</v>
      </c>
      <c r="I132" s="197"/>
      <c r="J132" s="198">
        <f>ROUND(I132*H132,2)</f>
        <v>0</v>
      </c>
      <c r="K132" s="194" t="s">
        <v>21</v>
      </c>
      <c r="L132" s="60"/>
      <c r="M132" s="199" t="s">
        <v>21</v>
      </c>
      <c r="N132" s="200" t="s">
        <v>43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1347</v>
      </c>
      <c r="AT132" s="23" t="s">
        <v>164</v>
      </c>
      <c r="AU132" s="23" t="s">
        <v>82</v>
      </c>
      <c r="AY132" s="23" t="s">
        <v>162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80</v>
      </c>
      <c r="BK132" s="203">
        <f>ROUND(I132*H132,2)</f>
        <v>0</v>
      </c>
      <c r="BL132" s="23" t="s">
        <v>1347</v>
      </c>
      <c r="BM132" s="23" t="s">
        <v>1453</v>
      </c>
    </row>
    <row r="133" spans="2:65" s="1" customFormat="1">
      <c r="B133" s="40"/>
      <c r="C133" s="62"/>
      <c r="D133" s="204" t="s">
        <v>171</v>
      </c>
      <c r="E133" s="62"/>
      <c r="F133" s="205" t="s">
        <v>1452</v>
      </c>
      <c r="G133" s="62"/>
      <c r="H133" s="62"/>
      <c r="I133" s="162"/>
      <c r="J133" s="62"/>
      <c r="K133" s="62"/>
      <c r="L133" s="60"/>
      <c r="M133" s="206"/>
      <c r="N133" s="41"/>
      <c r="O133" s="41"/>
      <c r="P133" s="41"/>
      <c r="Q133" s="41"/>
      <c r="R133" s="41"/>
      <c r="S133" s="41"/>
      <c r="T133" s="77"/>
      <c r="AT133" s="23" t="s">
        <v>171</v>
      </c>
      <c r="AU133" s="23" t="s">
        <v>82</v>
      </c>
    </row>
    <row r="134" spans="2:65" s="12" customFormat="1">
      <c r="B134" s="218"/>
      <c r="C134" s="219"/>
      <c r="D134" s="204" t="s">
        <v>173</v>
      </c>
      <c r="E134" s="220" t="s">
        <v>21</v>
      </c>
      <c r="F134" s="221" t="s">
        <v>82</v>
      </c>
      <c r="G134" s="219"/>
      <c r="H134" s="222">
        <v>2</v>
      </c>
      <c r="I134" s="223"/>
      <c r="J134" s="219"/>
      <c r="K134" s="219"/>
      <c r="L134" s="224"/>
      <c r="M134" s="260"/>
      <c r="N134" s="261"/>
      <c r="O134" s="261"/>
      <c r="P134" s="261"/>
      <c r="Q134" s="261"/>
      <c r="R134" s="261"/>
      <c r="S134" s="261"/>
      <c r="T134" s="262"/>
      <c r="AT134" s="228" t="s">
        <v>173</v>
      </c>
      <c r="AU134" s="228" t="s">
        <v>82</v>
      </c>
      <c r="AV134" s="12" t="s">
        <v>82</v>
      </c>
      <c r="AW134" s="12" t="s">
        <v>36</v>
      </c>
      <c r="AX134" s="12" t="s">
        <v>80</v>
      </c>
      <c r="AY134" s="228" t="s">
        <v>162</v>
      </c>
    </row>
    <row r="135" spans="2:65" s="1" customFormat="1" ht="6.95" customHeight="1">
      <c r="B135" s="55"/>
      <c r="C135" s="56"/>
      <c r="D135" s="56"/>
      <c r="E135" s="56"/>
      <c r="F135" s="56"/>
      <c r="G135" s="56"/>
      <c r="H135" s="56"/>
      <c r="I135" s="138"/>
      <c r="J135" s="56"/>
      <c r="K135" s="56"/>
      <c r="L135" s="60"/>
    </row>
  </sheetData>
  <sheetProtection password="CC35" sheet="1" objects="1" scenarios="1" formatCells="0" formatColumns="0" formatRows="0" sort="0" autoFilter="0"/>
  <autoFilter ref="C81:K13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115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1454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ROUND(SUM(BE81:BE125), 2)</f>
        <v>0</v>
      </c>
      <c r="G30" s="41"/>
      <c r="H30" s="41"/>
      <c r="I30" s="130">
        <v>0.21</v>
      </c>
      <c r="J30" s="129">
        <f>ROUND(ROUND((SUM(BE81:BE125)),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ROUND(SUM(BF81:BF125), 2)</f>
        <v>0</v>
      </c>
      <c r="G31" s="41"/>
      <c r="H31" s="41"/>
      <c r="I31" s="130">
        <v>0.15</v>
      </c>
      <c r="J31" s="129">
        <f>ROUND(ROUND((SUM(BF81:BF125)),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ROUND(SUM(BG81:BG125),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ROUND(SUM(BH81:BH125),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ROUND(SUM(BI81:BI125),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05 - Vedlejší rozpočtové náklady SO 05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J96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J109</f>
        <v>0</v>
      </c>
      <c r="K60" s="161"/>
    </row>
    <row r="61" spans="2:47" s="8" customFormat="1" ht="19.899999999999999" customHeight="1">
      <c r="B61" s="155"/>
      <c r="C61" s="156"/>
      <c r="D61" s="157" t="s">
        <v>1339</v>
      </c>
      <c r="E61" s="158"/>
      <c r="F61" s="158"/>
      <c r="G61" s="158"/>
      <c r="H61" s="158"/>
      <c r="I61" s="159"/>
      <c r="J61" s="160">
        <f>J113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0.45" customHeight="1">
      <c r="B71" s="40"/>
      <c r="C71" s="62"/>
      <c r="D71" s="62"/>
      <c r="E71" s="379" t="str">
        <f>E7</f>
        <v>Desná, Loučná - Kouty nad Desnou, oprava kamenných stupňů</v>
      </c>
      <c r="F71" s="380"/>
      <c r="G71" s="380"/>
      <c r="H71" s="380"/>
      <c r="I71" s="162"/>
      <c r="J71" s="62"/>
      <c r="K71" s="62"/>
      <c r="L71" s="60"/>
    </row>
    <row r="72" spans="2:20" s="1" customFormat="1" ht="14.45" customHeight="1">
      <c r="B72" s="40"/>
      <c r="C72" s="64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2.15" customHeight="1">
      <c r="B73" s="40"/>
      <c r="C73" s="62"/>
      <c r="D73" s="62"/>
      <c r="E73" s="347" t="str">
        <f>E9</f>
        <v>VRN 05 - Vedlejší rozpočtové náklady SO 05</v>
      </c>
      <c r="F73" s="381"/>
      <c r="G73" s="381"/>
      <c r="H73" s="381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Kouty nad Desnou, Rejhotice</v>
      </c>
      <c r="G75" s="62"/>
      <c r="H75" s="62"/>
      <c r="I75" s="164" t="s">
        <v>25</v>
      </c>
      <c r="J75" s="72" t="str">
        <f>IF(J12="","",J12)</f>
        <v>25. 9. 2017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33</v>
      </c>
      <c r="J77" s="163" t="str">
        <f>E21</f>
        <v>AGPOL s.r.o., Jungmannova 153/12, 77900 Olomouc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147</v>
      </c>
      <c r="D80" s="167" t="s">
        <v>57</v>
      </c>
      <c r="E80" s="167" t="s">
        <v>53</v>
      </c>
      <c r="F80" s="167" t="s">
        <v>148</v>
      </c>
      <c r="G80" s="167" t="s">
        <v>149</v>
      </c>
      <c r="H80" s="167" t="s">
        <v>150</v>
      </c>
      <c r="I80" s="168" t="s">
        <v>151</v>
      </c>
      <c r="J80" s="167" t="s">
        <v>132</v>
      </c>
      <c r="K80" s="169" t="s">
        <v>152</v>
      </c>
      <c r="L80" s="170"/>
      <c r="M80" s="80" t="s">
        <v>153</v>
      </c>
      <c r="N80" s="81" t="s">
        <v>42</v>
      </c>
      <c r="O80" s="81" t="s">
        <v>154</v>
      </c>
      <c r="P80" s="81" t="s">
        <v>155</v>
      </c>
      <c r="Q80" s="81" t="s">
        <v>156</v>
      </c>
      <c r="R80" s="81" t="s">
        <v>157</v>
      </c>
      <c r="S80" s="81" t="s">
        <v>158</v>
      </c>
      <c r="T80" s="82" t="s">
        <v>159</v>
      </c>
    </row>
    <row r="81" spans="2:65" s="1" customFormat="1" ht="29.25" customHeight="1">
      <c r="B81" s="40"/>
      <c r="C81" s="86" t="s">
        <v>133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71</v>
      </c>
      <c r="AU81" s="23" t="s">
        <v>134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71</v>
      </c>
      <c r="E82" s="178" t="s">
        <v>1340</v>
      </c>
      <c r="F82" s="178" t="s">
        <v>1341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P83+P96+P109+P113</f>
        <v>0</v>
      </c>
      <c r="Q82" s="183"/>
      <c r="R82" s="184">
        <f>R83+R96+R109+R113</f>
        <v>0</v>
      </c>
      <c r="S82" s="183"/>
      <c r="T82" s="185">
        <f>T83+T96+T109+T113</f>
        <v>0</v>
      </c>
      <c r="AR82" s="186" t="s">
        <v>196</v>
      </c>
      <c r="AT82" s="187" t="s">
        <v>71</v>
      </c>
      <c r="AU82" s="187" t="s">
        <v>72</v>
      </c>
      <c r="AY82" s="186" t="s">
        <v>162</v>
      </c>
      <c r="BK82" s="188">
        <f>BK83+BK96+BK109+BK113</f>
        <v>0</v>
      </c>
    </row>
    <row r="83" spans="2:65" s="10" customFormat="1" ht="19.899999999999999" customHeight="1">
      <c r="B83" s="175"/>
      <c r="C83" s="176"/>
      <c r="D83" s="189" t="s">
        <v>71</v>
      </c>
      <c r="E83" s="190" t="s">
        <v>1342</v>
      </c>
      <c r="F83" s="190" t="s">
        <v>1343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0</v>
      </c>
      <c r="S83" s="183"/>
      <c r="T83" s="185">
        <f>SUM(T84:T95)</f>
        <v>0</v>
      </c>
      <c r="AR83" s="186" t="s">
        <v>196</v>
      </c>
      <c r="AT83" s="187" t="s">
        <v>71</v>
      </c>
      <c r="AU83" s="187" t="s">
        <v>80</v>
      </c>
      <c r="AY83" s="186" t="s">
        <v>162</v>
      </c>
      <c r="BK83" s="188">
        <f>SUM(BK84:BK95)</f>
        <v>0</v>
      </c>
    </row>
    <row r="84" spans="2:65" s="1" customFormat="1" ht="20.45" customHeight="1">
      <c r="B84" s="40"/>
      <c r="C84" s="192" t="s">
        <v>80</v>
      </c>
      <c r="D84" s="192" t="s">
        <v>164</v>
      </c>
      <c r="E84" s="193" t="s">
        <v>1344</v>
      </c>
      <c r="F84" s="194" t="s">
        <v>1345</v>
      </c>
      <c r="G84" s="195" t="s">
        <v>1346</v>
      </c>
      <c r="H84" s="196">
        <v>1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43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1347</v>
      </c>
      <c r="AT84" s="23" t="s">
        <v>164</v>
      </c>
      <c r="AU84" s="23" t="s">
        <v>82</v>
      </c>
      <c r="AY84" s="23" t="s">
        <v>162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80</v>
      </c>
      <c r="BK84" s="203">
        <f>ROUND(I84*H84,2)</f>
        <v>0</v>
      </c>
      <c r="BL84" s="23" t="s">
        <v>1347</v>
      </c>
      <c r="BM84" s="23" t="s">
        <v>1455</v>
      </c>
    </row>
    <row r="85" spans="2:65" s="1" customFormat="1">
      <c r="B85" s="40"/>
      <c r="C85" s="62"/>
      <c r="D85" s="204" t="s">
        <v>171</v>
      </c>
      <c r="E85" s="62"/>
      <c r="F85" s="205" t="s">
        <v>1345</v>
      </c>
      <c r="G85" s="62"/>
      <c r="H85" s="62"/>
      <c r="I85" s="162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171</v>
      </c>
      <c r="AU85" s="23" t="s">
        <v>82</v>
      </c>
    </row>
    <row r="86" spans="2:65" s="12" customFormat="1">
      <c r="B86" s="218"/>
      <c r="C86" s="219"/>
      <c r="D86" s="231" t="s">
        <v>173</v>
      </c>
      <c r="E86" s="257" t="s">
        <v>21</v>
      </c>
      <c r="F86" s="258" t="s">
        <v>80</v>
      </c>
      <c r="G86" s="219"/>
      <c r="H86" s="259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173</v>
      </c>
      <c r="AU86" s="228" t="s">
        <v>82</v>
      </c>
      <c r="AV86" s="12" t="s">
        <v>82</v>
      </c>
      <c r="AW86" s="12" t="s">
        <v>36</v>
      </c>
      <c r="AX86" s="12" t="s">
        <v>80</v>
      </c>
      <c r="AY86" s="228" t="s">
        <v>162</v>
      </c>
    </row>
    <row r="87" spans="2:65" s="1" customFormat="1" ht="20.45" customHeight="1">
      <c r="B87" s="40"/>
      <c r="C87" s="192" t="s">
        <v>82</v>
      </c>
      <c r="D87" s="192" t="s">
        <v>164</v>
      </c>
      <c r="E87" s="193" t="s">
        <v>1349</v>
      </c>
      <c r="F87" s="194" t="s">
        <v>1350</v>
      </c>
      <c r="G87" s="195" t="s">
        <v>1346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43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1347</v>
      </c>
      <c r="AT87" s="23" t="s">
        <v>164</v>
      </c>
      <c r="AU87" s="23" t="s">
        <v>82</v>
      </c>
      <c r="AY87" s="23" t="s">
        <v>162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80</v>
      </c>
      <c r="BK87" s="203">
        <f>ROUND(I87*H87,2)</f>
        <v>0</v>
      </c>
      <c r="BL87" s="23" t="s">
        <v>1347</v>
      </c>
      <c r="BM87" s="23" t="s">
        <v>1456</v>
      </c>
    </row>
    <row r="88" spans="2:65" s="1" customFormat="1">
      <c r="B88" s="40"/>
      <c r="C88" s="62"/>
      <c r="D88" s="204" t="s">
        <v>171</v>
      </c>
      <c r="E88" s="62"/>
      <c r="F88" s="205" t="s">
        <v>1350</v>
      </c>
      <c r="G88" s="62"/>
      <c r="H88" s="62"/>
      <c r="I88" s="162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171</v>
      </c>
      <c r="AU88" s="23" t="s">
        <v>82</v>
      </c>
    </row>
    <row r="89" spans="2:65" s="12" customFormat="1">
      <c r="B89" s="218"/>
      <c r="C89" s="219"/>
      <c r="D89" s="231" t="s">
        <v>173</v>
      </c>
      <c r="E89" s="257" t="s">
        <v>21</v>
      </c>
      <c r="F89" s="258" t="s">
        <v>80</v>
      </c>
      <c r="G89" s="219"/>
      <c r="H89" s="259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173</v>
      </c>
      <c r="AU89" s="228" t="s">
        <v>82</v>
      </c>
      <c r="AV89" s="12" t="s">
        <v>82</v>
      </c>
      <c r="AW89" s="12" t="s">
        <v>36</v>
      </c>
      <c r="AX89" s="12" t="s">
        <v>80</v>
      </c>
      <c r="AY89" s="228" t="s">
        <v>162</v>
      </c>
    </row>
    <row r="90" spans="2:65" s="1" customFormat="1" ht="20.45" customHeight="1">
      <c r="B90" s="40"/>
      <c r="C90" s="192" t="s">
        <v>183</v>
      </c>
      <c r="D90" s="192" t="s">
        <v>164</v>
      </c>
      <c r="E90" s="193" t="s">
        <v>1352</v>
      </c>
      <c r="F90" s="194" t="s">
        <v>1353</v>
      </c>
      <c r="G90" s="195" t="s">
        <v>1346</v>
      </c>
      <c r="H90" s="196">
        <v>1</v>
      </c>
      <c r="I90" s="197"/>
      <c r="J90" s="198">
        <f>ROUND(I90*H90,2)</f>
        <v>0</v>
      </c>
      <c r="K90" s="194" t="s">
        <v>1354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1347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1347</v>
      </c>
      <c r="BM90" s="23" t="s">
        <v>1457</v>
      </c>
    </row>
    <row r="91" spans="2:65" s="1" customFormat="1">
      <c r="B91" s="40"/>
      <c r="C91" s="62"/>
      <c r="D91" s="204" t="s">
        <v>171</v>
      </c>
      <c r="E91" s="62"/>
      <c r="F91" s="205" t="s">
        <v>1356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2" customFormat="1">
      <c r="B92" s="218"/>
      <c r="C92" s="219"/>
      <c r="D92" s="231" t="s">
        <v>173</v>
      </c>
      <c r="E92" s="257" t="s">
        <v>21</v>
      </c>
      <c r="F92" s="258" t="s">
        <v>80</v>
      </c>
      <c r="G92" s="219"/>
      <c r="H92" s="259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173</v>
      </c>
      <c r="AU92" s="228" t="s">
        <v>82</v>
      </c>
      <c r="AV92" s="12" t="s">
        <v>82</v>
      </c>
      <c r="AW92" s="12" t="s">
        <v>36</v>
      </c>
      <c r="AX92" s="12" t="s">
        <v>80</v>
      </c>
      <c r="AY92" s="228" t="s">
        <v>162</v>
      </c>
    </row>
    <row r="93" spans="2:65" s="1" customFormat="1" ht="20.45" customHeight="1">
      <c r="B93" s="40"/>
      <c r="C93" s="192" t="s">
        <v>169</v>
      </c>
      <c r="D93" s="192" t="s">
        <v>164</v>
      </c>
      <c r="E93" s="193" t="s">
        <v>1357</v>
      </c>
      <c r="F93" s="194" t="s">
        <v>1358</v>
      </c>
      <c r="G93" s="195" t="s">
        <v>1346</v>
      </c>
      <c r="H93" s="196">
        <v>1</v>
      </c>
      <c r="I93" s="197"/>
      <c r="J93" s="198">
        <f>ROUND(I93*H93,2)</f>
        <v>0</v>
      </c>
      <c r="K93" s="194" t="s">
        <v>1354</v>
      </c>
      <c r="L93" s="60"/>
      <c r="M93" s="199" t="s">
        <v>21</v>
      </c>
      <c r="N93" s="200" t="s">
        <v>43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1347</v>
      </c>
      <c r="AT93" s="23" t="s">
        <v>164</v>
      </c>
      <c r="AU93" s="23" t="s">
        <v>82</v>
      </c>
      <c r="AY93" s="23" t="s">
        <v>162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80</v>
      </c>
      <c r="BK93" s="203">
        <f>ROUND(I93*H93,2)</f>
        <v>0</v>
      </c>
      <c r="BL93" s="23" t="s">
        <v>1347</v>
      </c>
      <c r="BM93" s="23" t="s">
        <v>1458</v>
      </c>
    </row>
    <row r="94" spans="2:65" s="1" customFormat="1" ht="27">
      <c r="B94" s="40"/>
      <c r="C94" s="62"/>
      <c r="D94" s="204" t="s">
        <v>171</v>
      </c>
      <c r="E94" s="62"/>
      <c r="F94" s="205" t="s">
        <v>1360</v>
      </c>
      <c r="G94" s="62"/>
      <c r="H94" s="62"/>
      <c r="I94" s="162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171</v>
      </c>
      <c r="AU94" s="23" t="s">
        <v>82</v>
      </c>
    </row>
    <row r="95" spans="2:65" s="12" customFormat="1">
      <c r="B95" s="218"/>
      <c r="C95" s="219"/>
      <c r="D95" s="204" t="s">
        <v>173</v>
      </c>
      <c r="E95" s="220" t="s">
        <v>21</v>
      </c>
      <c r="F95" s="221" t="s">
        <v>80</v>
      </c>
      <c r="G95" s="219"/>
      <c r="H95" s="222">
        <v>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173</v>
      </c>
      <c r="AU95" s="228" t="s">
        <v>82</v>
      </c>
      <c r="AV95" s="12" t="s">
        <v>82</v>
      </c>
      <c r="AW95" s="12" t="s">
        <v>36</v>
      </c>
      <c r="AX95" s="12" t="s">
        <v>80</v>
      </c>
      <c r="AY95" s="228" t="s">
        <v>162</v>
      </c>
    </row>
    <row r="96" spans="2:65" s="10" customFormat="1" ht="29.85" customHeight="1">
      <c r="B96" s="175"/>
      <c r="C96" s="176"/>
      <c r="D96" s="189" t="s">
        <v>71</v>
      </c>
      <c r="E96" s="190" t="s">
        <v>1361</v>
      </c>
      <c r="F96" s="190" t="s">
        <v>1362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SUM(P97:P108)</f>
        <v>0</v>
      </c>
      <c r="Q96" s="183"/>
      <c r="R96" s="184">
        <f>SUM(R97:R108)</f>
        <v>0</v>
      </c>
      <c r="S96" s="183"/>
      <c r="T96" s="185">
        <f>SUM(T97:T108)</f>
        <v>0</v>
      </c>
      <c r="AR96" s="186" t="s">
        <v>196</v>
      </c>
      <c r="AT96" s="187" t="s">
        <v>71</v>
      </c>
      <c r="AU96" s="187" t="s">
        <v>80</v>
      </c>
      <c r="AY96" s="186" t="s">
        <v>162</v>
      </c>
      <c r="BK96" s="188">
        <f>SUM(BK97:BK108)</f>
        <v>0</v>
      </c>
    </row>
    <row r="97" spans="2:65" s="1" customFormat="1" ht="20.45" customHeight="1">
      <c r="B97" s="40"/>
      <c r="C97" s="192" t="s">
        <v>196</v>
      </c>
      <c r="D97" s="192" t="s">
        <v>164</v>
      </c>
      <c r="E97" s="193" t="s">
        <v>1363</v>
      </c>
      <c r="F97" s="194" t="s">
        <v>1364</v>
      </c>
      <c r="G97" s="195" t="s">
        <v>1346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43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1347</v>
      </c>
      <c r="AT97" s="23" t="s">
        <v>164</v>
      </c>
      <c r="AU97" s="23" t="s">
        <v>82</v>
      </c>
      <c r="AY97" s="23" t="s">
        <v>162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80</v>
      </c>
      <c r="BK97" s="203">
        <f>ROUND(I97*H97,2)</f>
        <v>0</v>
      </c>
      <c r="BL97" s="23" t="s">
        <v>1347</v>
      </c>
      <c r="BM97" s="23" t="s">
        <v>1459</v>
      </c>
    </row>
    <row r="98" spans="2:65" s="1" customFormat="1">
      <c r="B98" s="40"/>
      <c r="C98" s="62"/>
      <c r="D98" s="204" t="s">
        <v>171</v>
      </c>
      <c r="E98" s="62"/>
      <c r="F98" s="205" t="s">
        <v>1366</v>
      </c>
      <c r="G98" s="62"/>
      <c r="H98" s="62"/>
      <c r="I98" s="162"/>
      <c r="J98" s="62"/>
      <c r="K98" s="62"/>
      <c r="L98" s="60"/>
      <c r="M98" s="206"/>
      <c r="N98" s="41"/>
      <c r="O98" s="41"/>
      <c r="P98" s="41"/>
      <c r="Q98" s="41"/>
      <c r="R98" s="41"/>
      <c r="S98" s="41"/>
      <c r="T98" s="77"/>
      <c r="AT98" s="23" t="s">
        <v>171</v>
      </c>
      <c r="AU98" s="23" t="s">
        <v>82</v>
      </c>
    </row>
    <row r="99" spans="2:65" s="12" customFormat="1">
      <c r="B99" s="218"/>
      <c r="C99" s="219"/>
      <c r="D99" s="231" t="s">
        <v>173</v>
      </c>
      <c r="E99" s="257" t="s">
        <v>21</v>
      </c>
      <c r="F99" s="258" t="s">
        <v>80</v>
      </c>
      <c r="G99" s="219"/>
      <c r="H99" s="259">
        <v>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173</v>
      </c>
      <c r="AU99" s="228" t="s">
        <v>82</v>
      </c>
      <c r="AV99" s="12" t="s">
        <v>82</v>
      </c>
      <c r="AW99" s="12" t="s">
        <v>36</v>
      </c>
      <c r="AX99" s="12" t="s">
        <v>80</v>
      </c>
      <c r="AY99" s="228" t="s">
        <v>162</v>
      </c>
    </row>
    <row r="100" spans="2:65" s="1" customFormat="1" ht="20.45" customHeight="1">
      <c r="B100" s="40"/>
      <c r="C100" s="192" t="s">
        <v>204</v>
      </c>
      <c r="D100" s="192" t="s">
        <v>164</v>
      </c>
      <c r="E100" s="193" t="s">
        <v>1367</v>
      </c>
      <c r="F100" s="194" t="s">
        <v>1368</v>
      </c>
      <c r="G100" s="195" t="s">
        <v>1346</v>
      </c>
      <c r="H100" s="196">
        <v>1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43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1347</v>
      </c>
      <c r="AT100" s="23" t="s">
        <v>164</v>
      </c>
      <c r="AU100" s="23" t="s">
        <v>82</v>
      </c>
      <c r="AY100" s="23" t="s">
        <v>162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1347</v>
      </c>
      <c r="BM100" s="23" t="s">
        <v>1460</v>
      </c>
    </row>
    <row r="101" spans="2:65" s="1" customFormat="1">
      <c r="B101" s="40"/>
      <c r="C101" s="62"/>
      <c r="D101" s="204" t="s">
        <v>171</v>
      </c>
      <c r="E101" s="62"/>
      <c r="F101" s="205" t="s">
        <v>1366</v>
      </c>
      <c r="G101" s="62"/>
      <c r="H101" s="62"/>
      <c r="I101" s="162"/>
      <c r="J101" s="62"/>
      <c r="K101" s="62"/>
      <c r="L101" s="60"/>
      <c r="M101" s="206"/>
      <c r="N101" s="41"/>
      <c r="O101" s="41"/>
      <c r="P101" s="41"/>
      <c r="Q101" s="41"/>
      <c r="R101" s="41"/>
      <c r="S101" s="41"/>
      <c r="T101" s="77"/>
      <c r="AT101" s="23" t="s">
        <v>171</v>
      </c>
      <c r="AU101" s="23" t="s">
        <v>82</v>
      </c>
    </row>
    <row r="102" spans="2:65" s="12" customFormat="1">
      <c r="B102" s="218"/>
      <c r="C102" s="219"/>
      <c r="D102" s="231" t="s">
        <v>173</v>
      </c>
      <c r="E102" s="257" t="s">
        <v>21</v>
      </c>
      <c r="F102" s="258" t="s">
        <v>80</v>
      </c>
      <c r="G102" s="219"/>
      <c r="H102" s="259">
        <v>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173</v>
      </c>
      <c r="AU102" s="228" t="s">
        <v>82</v>
      </c>
      <c r="AV102" s="12" t="s">
        <v>82</v>
      </c>
      <c r="AW102" s="12" t="s">
        <v>36</v>
      </c>
      <c r="AX102" s="12" t="s">
        <v>80</v>
      </c>
      <c r="AY102" s="228" t="s">
        <v>162</v>
      </c>
    </row>
    <row r="103" spans="2:65" s="1" customFormat="1" ht="20.45" customHeight="1">
      <c r="B103" s="40"/>
      <c r="C103" s="192" t="s">
        <v>214</v>
      </c>
      <c r="D103" s="192" t="s">
        <v>164</v>
      </c>
      <c r="E103" s="193" t="s">
        <v>1370</v>
      </c>
      <c r="F103" s="194" t="s">
        <v>1371</v>
      </c>
      <c r="G103" s="195" t="s">
        <v>1346</v>
      </c>
      <c r="H103" s="196">
        <v>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43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1347</v>
      </c>
      <c r="AT103" s="23" t="s">
        <v>164</v>
      </c>
      <c r="AU103" s="23" t="s">
        <v>82</v>
      </c>
      <c r="AY103" s="23" t="s">
        <v>162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80</v>
      </c>
      <c r="BK103" s="203">
        <f>ROUND(I103*H103,2)</f>
        <v>0</v>
      </c>
      <c r="BL103" s="23" t="s">
        <v>1347</v>
      </c>
      <c r="BM103" s="23" t="s">
        <v>1461</v>
      </c>
    </row>
    <row r="104" spans="2:65" s="1" customFormat="1" ht="27">
      <c r="B104" s="40"/>
      <c r="C104" s="62"/>
      <c r="D104" s="204" t="s">
        <v>171</v>
      </c>
      <c r="E104" s="62"/>
      <c r="F104" s="205" t="s">
        <v>1373</v>
      </c>
      <c r="G104" s="62"/>
      <c r="H104" s="62"/>
      <c r="I104" s="162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171</v>
      </c>
      <c r="AU104" s="23" t="s">
        <v>82</v>
      </c>
    </row>
    <row r="105" spans="2:65" s="12" customFormat="1">
      <c r="B105" s="218"/>
      <c r="C105" s="219"/>
      <c r="D105" s="231" t="s">
        <v>173</v>
      </c>
      <c r="E105" s="257" t="s">
        <v>21</v>
      </c>
      <c r="F105" s="258" t="s">
        <v>80</v>
      </c>
      <c r="G105" s="219"/>
      <c r="H105" s="259">
        <v>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173</v>
      </c>
      <c r="AU105" s="228" t="s">
        <v>82</v>
      </c>
      <c r="AV105" s="12" t="s">
        <v>82</v>
      </c>
      <c r="AW105" s="12" t="s">
        <v>36</v>
      </c>
      <c r="AX105" s="12" t="s">
        <v>80</v>
      </c>
      <c r="AY105" s="228" t="s">
        <v>162</v>
      </c>
    </row>
    <row r="106" spans="2:65" s="1" customFormat="1" ht="20.45" customHeight="1">
      <c r="B106" s="40"/>
      <c r="C106" s="192" t="s">
        <v>223</v>
      </c>
      <c r="D106" s="192" t="s">
        <v>164</v>
      </c>
      <c r="E106" s="193" t="s">
        <v>1374</v>
      </c>
      <c r="F106" s="194" t="s">
        <v>1375</v>
      </c>
      <c r="G106" s="195" t="s">
        <v>1346</v>
      </c>
      <c r="H106" s="196">
        <v>1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43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1347</v>
      </c>
      <c r="AT106" s="23" t="s">
        <v>164</v>
      </c>
      <c r="AU106" s="23" t="s">
        <v>82</v>
      </c>
      <c r="AY106" s="23" t="s">
        <v>162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80</v>
      </c>
      <c r="BK106" s="203">
        <f>ROUND(I106*H106,2)</f>
        <v>0</v>
      </c>
      <c r="BL106" s="23" t="s">
        <v>1347</v>
      </c>
      <c r="BM106" s="23" t="s">
        <v>1462</v>
      </c>
    </row>
    <row r="107" spans="2:65" s="1" customFormat="1">
      <c r="B107" s="40"/>
      <c r="C107" s="62"/>
      <c r="D107" s="204" t="s">
        <v>171</v>
      </c>
      <c r="E107" s="62"/>
      <c r="F107" s="205" t="s">
        <v>1375</v>
      </c>
      <c r="G107" s="62"/>
      <c r="H107" s="62"/>
      <c r="I107" s="162"/>
      <c r="J107" s="62"/>
      <c r="K107" s="62"/>
      <c r="L107" s="60"/>
      <c r="M107" s="206"/>
      <c r="N107" s="41"/>
      <c r="O107" s="41"/>
      <c r="P107" s="41"/>
      <c r="Q107" s="41"/>
      <c r="R107" s="41"/>
      <c r="S107" s="41"/>
      <c r="T107" s="77"/>
      <c r="AT107" s="23" t="s">
        <v>171</v>
      </c>
      <c r="AU107" s="23" t="s">
        <v>82</v>
      </c>
    </row>
    <row r="108" spans="2:65" s="12" customFormat="1">
      <c r="B108" s="218"/>
      <c r="C108" s="219"/>
      <c r="D108" s="204" t="s">
        <v>173</v>
      </c>
      <c r="E108" s="220" t="s">
        <v>21</v>
      </c>
      <c r="F108" s="221" t="s">
        <v>80</v>
      </c>
      <c r="G108" s="219"/>
      <c r="H108" s="222">
        <v>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173</v>
      </c>
      <c r="AU108" s="228" t="s">
        <v>82</v>
      </c>
      <c r="AV108" s="12" t="s">
        <v>82</v>
      </c>
      <c r="AW108" s="12" t="s">
        <v>36</v>
      </c>
      <c r="AX108" s="12" t="s">
        <v>80</v>
      </c>
      <c r="AY108" s="228" t="s">
        <v>162</v>
      </c>
    </row>
    <row r="109" spans="2:65" s="10" customFormat="1" ht="29.85" customHeight="1">
      <c r="B109" s="175"/>
      <c r="C109" s="176"/>
      <c r="D109" s="189" t="s">
        <v>71</v>
      </c>
      <c r="E109" s="190" t="s">
        <v>1377</v>
      </c>
      <c r="F109" s="190" t="s">
        <v>1378</v>
      </c>
      <c r="G109" s="176"/>
      <c r="H109" s="176"/>
      <c r="I109" s="179"/>
      <c r="J109" s="191">
        <f>BK109</f>
        <v>0</v>
      </c>
      <c r="K109" s="176"/>
      <c r="L109" s="181"/>
      <c r="M109" s="182"/>
      <c r="N109" s="183"/>
      <c r="O109" s="183"/>
      <c r="P109" s="184">
        <f>SUM(P110:P112)</f>
        <v>0</v>
      </c>
      <c r="Q109" s="183"/>
      <c r="R109" s="184">
        <f>SUM(R110:R112)</f>
        <v>0</v>
      </c>
      <c r="S109" s="183"/>
      <c r="T109" s="185">
        <f>SUM(T110:T112)</f>
        <v>0</v>
      </c>
      <c r="AR109" s="186" t="s">
        <v>196</v>
      </c>
      <c r="AT109" s="187" t="s">
        <v>71</v>
      </c>
      <c r="AU109" s="187" t="s">
        <v>80</v>
      </c>
      <c r="AY109" s="186" t="s">
        <v>162</v>
      </c>
      <c r="BK109" s="188">
        <f>SUM(BK110:BK112)</f>
        <v>0</v>
      </c>
    </row>
    <row r="110" spans="2:65" s="1" customFormat="1" ht="20.45" customHeight="1">
      <c r="B110" s="40"/>
      <c r="C110" s="192" t="s">
        <v>231</v>
      </c>
      <c r="D110" s="192" t="s">
        <v>164</v>
      </c>
      <c r="E110" s="193" t="s">
        <v>1379</v>
      </c>
      <c r="F110" s="194" t="s">
        <v>1380</v>
      </c>
      <c r="G110" s="195" t="s">
        <v>1346</v>
      </c>
      <c r="H110" s="196">
        <v>1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43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1381</v>
      </c>
      <c r="AT110" s="23" t="s">
        <v>164</v>
      </c>
      <c r="AU110" s="23" t="s">
        <v>82</v>
      </c>
      <c r="AY110" s="23" t="s">
        <v>162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80</v>
      </c>
      <c r="BK110" s="203">
        <f>ROUND(I110*H110,2)</f>
        <v>0</v>
      </c>
      <c r="BL110" s="23" t="s">
        <v>1381</v>
      </c>
      <c r="BM110" s="23" t="s">
        <v>1463</v>
      </c>
    </row>
    <row r="111" spans="2:65" s="1" customFormat="1">
      <c r="B111" s="40"/>
      <c r="C111" s="62"/>
      <c r="D111" s="204" t="s">
        <v>171</v>
      </c>
      <c r="E111" s="62"/>
      <c r="F111" s="205" t="s">
        <v>1383</v>
      </c>
      <c r="G111" s="62"/>
      <c r="H111" s="62"/>
      <c r="I111" s="162"/>
      <c r="J111" s="62"/>
      <c r="K111" s="62"/>
      <c r="L111" s="60"/>
      <c r="M111" s="206"/>
      <c r="N111" s="41"/>
      <c r="O111" s="41"/>
      <c r="P111" s="41"/>
      <c r="Q111" s="41"/>
      <c r="R111" s="41"/>
      <c r="S111" s="41"/>
      <c r="T111" s="77"/>
      <c r="AT111" s="23" t="s">
        <v>171</v>
      </c>
      <c r="AU111" s="23" t="s">
        <v>82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80</v>
      </c>
      <c r="G112" s="219"/>
      <c r="H112" s="222">
        <v>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80</v>
      </c>
      <c r="AY112" s="228" t="s">
        <v>162</v>
      </c>
    </row>
    <row r="113" spans="2:65" s="10" customFormat="1" ht="29.85" customHeight="1">
      <c r="B113" s="175"/>
      <c r="C113" s="176"/>
      <c r="D113" s="189" t="s">
        <v>71</v>
      </c>
      <c r="E113" s="190" t="s">
        <v>1391</v>
      </c>
      <c r="F113" s="190" t="s">
        <v>1392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SUM(P114:P125)</f>
        <v>0</v>
      </c>
      <c r="Q113" s="183"/>
      <c r="R113" s="184">
        <f>SUM(R114:R125)</f>
        <v>0</v>
      </c>
      <c r="S113" s="183"/>
      <c r="T113" s="185">
        <f>SUM(T114:T125)</f>
        <v>0</v>
      </c>
      <c r="AR113" s="186" t="s">
        <v>196</v>
      </c>
      <c r="AT113" s="187" t="s">
        <v>71</v>
      </c>
      <c r="AU113" s="187" t="s">
        <v>80</v>
      </c>
      <c r="AY113" s="186" t="s">
        <v>162</v>
      </c>
      <c r="BK113" s="188">
        <f>SUM(BK114:BK125)</f>
        <v>0</v>
      </c>
    </row>
    <row r="114" spans="2:65" s="1" customFormat="1" ht="20.45" customHeight="1">
      <c r="B114" s="40"/>
      <c r="C114" s="192" t="s">
        <v>245</v>
      </c>
      <c r="D114" s="192" t="s">
        <v>164</v>
      </c>
      <c r="E114" s="193" t="s">
        <v>1393</v>
      </c>
      <c r="F114" s="194" t="s">
        <v>1394</v>
      </c>
      <c r="G114" s="195" t="s">
        <v>1346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1347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1347</v>
      </c>
      <c r="BM114" s="23" t="s">
        <v>1464</v>
      </c>
    </row>
    <row r="115" spans="2:65" s="1" customFormat="1">
      <c r="B115" s="40"/>
      <c r="C115" s="62"/>
      <c r="D115" s="204" t="s">
        <v>171</v>
      </c>
      <c r="E115" s="62"/>
      <c r="F115" s="205" t="s">
        <v>1394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2" customFormat="1">
      <c r="B116" s="218"/>
      <c r="C116" s="219"/>
      <c r="D116" s="231" t="s">
        <v>173</v>
      </c>
      <c r="E116" s="257" t="s">
        <v>21</v>
      </c>
      <c r="F116" s="258" t="s">
        <v>80</v>
      </c>
      <c r="G116" s="219"/>
      <c r="H116" s="259">
        <v>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173</v>
      </c>
      <c r="AU116" s="228" t="s">
        <v>82</v>
      </c>
      <c r="AV116" s="12" t="s">
        <v>82</v>
      </c>
      <c r="AW116" s="12" t="s">
        <v>36</v>
      </c>
      <c r="AX116" s="12" t="s">
        <v>80</v>
      </c>
      <c r="AY116" s="228" t="s">
        <v>162</v>
      </c>
    </row>
    <row r="117" spans="2:65" s="1" customFormat="1" ht="20.45" customHeight="1">
      <c r="B117" s="40"/>
      <c r="C117" s="192" t="s">
        <v>252</v>
      </c>
      <c r="D117" s="192" t="s">
        <v>164</v>
      </c>
      <c r="E117" s="193" t="s">
        <v>1396</v>
      </c>
      <c r="F117" s="194" t="s">
        <v>1397</v>
      </c>
      <c r="G117" s="195" t="s">
        <v>1346</v>
      </c>
      <c r="H117" s="196">
        <v>1</v>
      </c>
      <c r="I117" s="197"/>
      <c r="J117" s="198">
        <f>ROUND(I117*H117,2)</f>
        <v>0</v>
      </c>
      <c r="K117" s="194" t="s">
        <v>21</v>
      </c>
      <c r="L117" s="60"/>
      <c r="M117" s="199" t="s">
        <v>21</v>
      </c>
      <c r="N117" s="200" t="s">
        <v>43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1347</v>
      </c>
      <c r="AT117" s="23" t="s">
        <v>164</v>
      </c>
      <c r="AU117" s="23" t="s">
        <v>82</v>
      </c>
      <c r="AY117" s="23" t="s">
        <v>162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80</v>
      </c>
      <c r="BK117" s="203">
        <f>ROUND(I117*H117,2)</f>
        <v>0</v>
      </c>
      <c r="BL117" s="23" t="s">
        <v>1347</v>
      </c>
      <c r="BM117" s="23" t="s">
        <v>1465</v>
      </c>
    </row>
    <row r="118" spans="2:65" s="1" customFormat="1">
      <c r="B118" s="40"/>
      <c r="C118" s="62"/>
      <c r="D118" s="204" t="s">
        <v>171</v>
      </c>
      <c r="E118" s="62"/>
      <c r="F118" s="205" t="s">
        <v>1397</v>
      </c>
      <c r="G118" s="62"/>
      <c r="H118" s="62"/>
      <c r="I118" s="162"/>
      <c r="J118" s="62"/>
      <c r="K118" s="62"/>
      <c r="L118" s="60"/>
      <c r="M118" s="206"/>
      <c r="N118" s="41"/>
      <c r="O118" s="41"/>
      <c r="P118" s="41"/>
      <c r="Q118" s="41"/>
      <c r="R118" s="41"/>
      <c r="S118" s="41"/>
      <c r="T118" s="77"/>
      <c r="AT118" s="23" t="s">
        <v>171</v>
      </c>
      <c r="AU118" s="23" t="s">
        <v>82</v>
      </c>
    </row>
    <row r="119" spans="2:65" s="12" customFormat="1">
      <c r="B119" s="218"/>
      <c r="C119" s="219"/>
      <c r="D119" s="231" t="s">
        <v>173</v>
      </c>
      <c r="E119" s="257" t="s">
        <v>21</v>
      </c>
      <c r="F119" s="258" t="s">
        <v>80</v>
      </c>
      <c r="G119" s="219"/>
      <c r="H119" s="259">
        <v>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173</v>
      </c>
      <c r="AU119" s="228" t="s">
        <v>82</v>
      </c>
      <c r="AV119" s="12" t="s">
        <v>82</v>
      </c>
      <c r="AW119" s="12" t="s">
        <v>36</v>
      </c>
      <c r="AX119" s="12" t="s">
        <v>80</v>
      </c>
      <c r="AY119" s="228" t="s">
        <v>162</v>
      </c>
    </row>
    <row r="120" spans="2:65" s="1" customFormat="1" ht="20.45" customHeight="1">
      <c r="B120" s="40"/>
      <c r="C120" s="192" t="s">
        <v>259</v>
      </c>
      <c r="D120" s="192" t="s">
        <v>164</v>
      </c>
      <c r="E120" s="193" t="s">
        <v>1399</v>
      </c>
      <c r="F120" s="194" t="s">
        <v>1400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1466</v>
      </c>
    </row>
    <row r="121" spans="2:65" s="1" customFormat="1" ht="27">
      <c r="B121" s="40"/>
      <c r="C121" s="62"/>
      <c r="D121" s="204" t="s">
        <v>171</v>
      </c>
      <c r="E121" s="62"/>
      <c r="F121" s="205" t="s">
        <v>1402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265</v>
      </c>
      <c r="D123" s="192" t="s">
        <v>164</v>
      </c>
      <c r="E123" s="193" t="s">
        <v>1403</v>
      </c>
      <c r="F123" s="194" t="s">
        <v>1404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1467</v>
      </c>
    </row>
    <row r="124" spans="2:65" s="1" customFormat="1">
      <c r="B124" s="40"/>
      <c r="C124" s="62"/>
      <c r="D124" s="204" t="s">
        <v>171</v>
      </c>
      <c r="E124" s="62"/>
      <c r="F124" s="205" t="s">
        <v>1404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80</v>
      </c>
      <c r="G125" s="219"/>
      <c r="H125" s="222">
        <v>1</v>
      </c>
      <c r="I125" s="223"/>
      <c r="J125" s="219"/>
      <c r="K125" s="219"/>
      <c r="L125" s="224"/>
      <c r="M125" s="260"/>
      <c r="N125" s="261"/>
      <c r="O125" s="261"/>
      <c r="P125" s="261"/>
      <c r="Q125" s="261"/>
      <c r="R125" s="261"/>
      <c r="S125" s="261"/>
      <c r="T125" s="262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6.95" customHeight="1">
      <c r="B126" s="55"/>
      <c r="C126" s="56"/>
      <c r="D126" s="56"/>
      <c r="E126" s="56"/>
      <c r="F126" s="56"/>
      <c r="G126" s="56"/>
      <c r="H126" s="56"/>
      <c r="I126" s="138"/>
      <c r="J126" s="56"/>
      <c r="K126" s="56"/>
      <c r="L126" s="60"/>
    </row>
  </sheetData>
  <sheetProtection password="CC35" sheet="1" objects="1" scenarios="1" formatCells="0" formatColumns="0" formatRows="0" sort="0" autoFilter="0"/>
  <autoFilter ref="C80:K125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118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1468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ROUND(SUM(BE82:BE134), 2)</f>
        <v>0</v>
      </c>
      <c r="G30" s="41"/>
      <c r="H30" s="41"/>
      <c r="I30" s="130">
        <v>0.21</v>
      </c>
      <c r="J30" s="129">
        <f>ROUND(ROUND((SUM(BE82:BE134)),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ROUND(SUM(BF82:BF134), 2)</f>
        <v>0</v>
      </c>
      <c r="G31" s="41"/>
      <c r="H31" s="41"/>
      <c r="I31" s="130">
        <v>0.15</v>
      </c>
      <c r="J31" s="129">
        <f>ROUND(ROUND((SUM(BF82:BF134)),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ROUND(SUM(BG82:BG134),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ROUND(SUM(BH82:BH134),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ROUND(SUM(BI82:BI134),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06 - Vedlejší rozpočtové náklady SO 06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J97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J110</f>
        <v>0</v>
      </c>
      <c r="K60" s="161"/>
    </row>
    <row r="61" spans="2:47" s="8" customFormat="1" ht="19.899999999999999" customHeight="1">
      <c r="B61" s="155"/>
      <c r="C61" s="156"/>
      <c r="D61" s="157" t="s">
        <v>1338</v>
      </c>
      <c r="E61" s="158"/>
      <c r="F61" s="158"/>
      <c r="G61" s="158"/>
      <c r="H61" s="158"/>
      <c r="I61" s="159"/>
      <c r="J61" s="160">
        <f>J114</f>
        <v>0</v>
      </c>
      <c r="K61" s="161"/>
    </row>
    <row r="62" spans="2:47" s="8" customFormat="1" ht="19.899999999999999" customHeight="1">
      <c r="B62" s="155"/>
      <c r="C62" s="156"/>
      <c r="D62" s="157" t="s">
        <v>1339</v>
      </c>
      <c r="E62" s="158"/>
      <c r="F62" s="158"/>
      <c r="G62" s="158"/>
      <c r="H62" s="158"/>
      <c r="I62" s="159"/>
      <c r="J62" s="160">
        <f>J119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146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20.45" customHeight="1">
      <c r="B72" s="40"/>
      <c r="C72" s="62"/>
      <c r="D72" s="62"/>
      <c r="E72" s="379" t="str">
        <f>E7</f>
        <v>Desná, Loučná - Kouty nad Desnou, oprava kamenných stupňů</v>
      </c>
      <c r="F72" s="380"/>
      <c r="G72" s="380"/>
      <c r="H72" s="380"/>
      <c r="I72" s="162"/>
      <c r="J72" s="62"/>
      <c r="K72" s="62"/>
      <c r="L72" s="60"/>
    </row>
    <row r="73" spans="2:12" s="1" customFormat="1" ht="14.45" customHeight="1">
      <c r="B73" s="40"/>
      <c r="C73" s="64" t="s">
        <v>128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22.15" customHeight="1">
      <c r="B74" s="40"/>
      <c r="C74" s="62"/>
      <c r="D74" s="62"/>
      <c r="E74" s="347" t="str">
        <f>E9</f>
        <v>VRN 06 - Vedlejší rozpočtové náklady SO 06</v>
      </c>
      <c r="F74" s="381"/>
      <c r="G74" s="381"/>
      <c r="H74" s="381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Kouty nad Desnou, Rejhotice</v>
      </c>
      <c r="G76" s="62"/>
      <c r="H76" s="62"/>
      <c r="I76" s="164" t="s">
        <v>25</v>
      </c>
      <c r="J76" s="72" t="str">
        <f>IF(J12="","",J12)</f>
        <v>25. 9. 2017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">
      <c r="B78" s="40"/>
      <c r="C78" s="64" t="s">
        <v>27</v>
      </c>
      <c r="D78" s="62"/>
      <c r="E78" s="62"/>
      <c r="F78" s="163" t="str">
        <f>E15</f>
        <v xml:space="preserve"> </v>
      </c>
      <c r="G78" s="62"/>
      <c r="H78" s="62"/>
      <c r="I78" s="164" t="s">
        <v>33</v>
      </c>
      <c r="J78" s="163" t="str">
        <f>E21</f>
        <v>AGPOL s.r.o., Jungmannova 153/12, 77900 Olomouc</v>
      </c>
      <c r="K78" s="62"/>
      <c r="L78" s="60"/>
    </row>
    <row r="79" spans="2:12" s="1" customFormat="1" ht="14.45" customHeight="1">
      <c r="B79" s="40"/>
      <c r="C79" s="64" t="s">
        <v>31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147</v>
      </c>
      <c r="D81" s="167" t="s">
        <v>57</v>
      </c>
      <c r="E81" s="167" t="s">
        <v>53</v>
      </c>
      <c r="F81" s="167" t="s">
        <v>148</v>
      </c>
      <c r="G81" s="167" t="s">
        <v>149</v>
      </c>
      <c r="H81" s="167" t="s">
        <v>150</v>
      </c>
      <c r="I81" s="168" t="s">
        <v>151</v>
      </c>
      <c r="J81" s="167" t="s">
        <v>132</v>
      </c>
      <c r="K81" s="169" t="s">
        <v>152</v>
      </c>
      <c r="L81" s="170"/>
      <c r="M81" s="80" t="s">
        <v>153</v>
      </c>
      <c r="N81" s="81" t="s">
        <v>42</v>
      </c>
      <c r="O81" s="81" t="s">
        <v>154</v>
      </c>
      <c r="P81" s="81" t="s">
        <v>155</v>
      </c>
      <c r="Q81" s="81" t="s">
        <v>156</v>
      </c>
      <c r="R81" s="81" t="s">
        <v>157</v>
      </c>
      <c r="S81" s="81" t="s">
        <v>158</v>
      </c>
      <c r="T81" s="82" t="s">
        <v>159</v>
      </c>
    </row>
    <row r="82" spans="2:65" s="1" customFormat="1" ht="29.25" customHeight="1">
      <c r="B82" s="40"/>
      <c r="C82" s="86" t="s">
        <v>133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71</v>
      </c>
      <c r="AU82" s="23" t="s">
        <v>134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71</v>
      </c>
      <c r="E83" s="178" t="s">
        <v>1340</v>
      </c>
      <c r="F83" s="178" t="s">
        <v>1341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P84+P97+P110+P114+P119</f>
        <v>0</v>
      </c>
      <c r="Q83" s="183"/>
      <c r="R83" s="184">
        <f>R84+R97+R110+R114+R119</f>
        <v>0</v>
      </c>
      <c r="S83" s="183"/>
      <c r="T83" s="185">
        <f>T84+T97+T110+T114+T119</f>
        <v>0</v>
      </c>
      <c r="AR83" s="186" t="s">
        <v>196</v>
      </c>
      <c r="AT83" s="187" t="s">
        <v>71</v>
      </c>
      <c r="AU83" s="187" t="s">
        <v>72</v>
      </c>
      <c r="AY83" s="186" t="s">
        <v>162</v>
      </c>
      <c r="BK83" s="188">
        <f>BK84+BK97+BK110+BK114+BK119</f>
        <v>0</v>
      </c>
    </row>
    <row r="84" spans="2:65" s="10" customFormat="1" ht="19.899999999999999" customHeight="1">
      <c r="B84" s="175"/>
      <c r="C84" s="176"/>
      <c r="D84" s="189" t="s">
        <v>71</v>
      </c>
      <c r="E84" s="190" t="s">
        <v>1342</v>
      </c>
      <c r="F84" s="190" t="s">
        <v>1343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SUM(P85:P96)</f>
        <v>0</v>
      </c>
      <c r="Q84" s="183"/>
      <c r="R84" s="184">
        <f>SUM(R85:R96)</f>
        <v>0</v>
      </c>
      <c r="S84" s="183"/>
      <c r="T84" s="185">
        <f>SUM(T85:T96)</f>
        <v>0</v>
      </c>
      <c r="AR84" s="186" t="s">
        <v>196</v>
      </c>
      <c r="AT84" s="187" t="s">
        <v>71</v>
      </c>
      <c r="AU84" s="187" t="s">
        <v>80</v>
      </c>
      <c r="AY84" s="186" t="s">
        <v>162</v>
      </c>
      <c r="BK84" s="188">
        <f>SUM(BK85:BK96)</f>
        <v>0</v>
      </c>
    </row>
    <row r="85" spans="2:65" s="1" customFormat="1" ht="20.45" customHeight="1">
      <c r="B85" s="40"/>
      <c r="C85" s="192" t="s">
        <v>80</v>
      </c>
      <c r="D85" s="192" t="s">
        <v>164</v>
      </c>
      <c r="E85" s="193" t="s">
        <v>1344</v>
      </c>
      <c r="F85" s="194" t="s">
        <v>1345</v>
      </c>
      <c r="G85" s="195" t="s">
        <v>1346</v>
      </c>
      <c r="H85" s="196">
        <v>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43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1347</v>
      </c>
      <c r="AT85" s="23" t="s">
        <v>164</v>
      </c>
      <c r="AU85" s="23" t="s">
        <v>82</v>
      </c>
      <c r="AY85" s="23" t="s">
        <v>162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1347</v>
      </c>
      <c r="BM85" s="23" t="s">
        <v>1469</v>
      </c>
    </row>
    <row r="86" spans="2:65" s="1" customFormat="1">
      <c r="B86" s="40"/>
      <c r="C86" s="62"/>
      <c r="D86" s="204" t="s">
        <v>171</v>
      </c>
      <c r="E86" s="62"/>
      <c r="F86" s="205" t="s">
        <v>1345</v>
      </c>
      <c r="G86" s="62"/>
      <c r="H86" s="62"/>
      <c r="I86" s="162"/>
      <c r="J86" s="62"/>
      <c r="K86" s="62"/>
      <c r="L86" s="60"/>
      <c r="M86" s="206"/>
      <c r="N86" s="41"/>
      <c r="O86" s="41"/>
      <c r="P86" s="41"/>
      <c r="Q86" s="41"/>
      <c r="R86" s="41"/>
      <c r="S86" s="41"/>
      <c r="T86" s="77"/>
      <c r="AT86" s="23" t="s">
        <v>171</v>
      </c>
      <c r="AU86" s="23" t="s">
        <v>82</v>
      </c>
    </row>
    <row r="87" spans="2:65" s="12" customFormat="1">
      <c r="B87" s="218"/>
      <c r="C87" s="219"/>
      <c r="D87" s="231" t="s">
        <v>173</v>
      </c>
      <c r="E87" s="257" t="s">
        <v>21</v>
      </c>
      <c r="F87" s="258" t="s">
        <v>80</v>
      </c>
      <c r="G87" s="219"/>
      <c r="H87" s="259">
        <v>1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173</v>
      </c>
      <c r="AU87" s="228" t="s">
        <v>82</v>
      </c>
      <c r="AV87" s="12" t="s">
        <v>82</v>
      </c>
      <c r="AW87" s="12" t="s">
        <v>36</v>
      </c>
      <c r="AX87" s="12" t="s">
        <v>80</v>
      </c>
      <c r="AY87" s="228" t="s">
        <v>162</v>
      </c>
    </row>
    <row r="88" spans="2:65" s="1" customFormat="1" ht="20.45" customHeight="1">
      <c r="B88" s="40"/>
      <c r="C88" s="192" t="s">
        <v>82</v>
      </c>
      <c r="D88" s="192" t="s">
        <v>164</v>
      </c>
      <c r="E88" s="193" t="s">
        <v>1349</v>
      </c>
      <c r="F88" s="194" t="s">
        <v>1350</v>
      </c>
      <c r="G88" s="195" t="s">
        <v>1346</v>
      </c>
      <c r="H88" s="196">
        <v>1</v>
      </c>
      <c r="I88" s="197"/>
      <c r="J88" s="198">
        <f>ROUND(I88*H88,2)</f>
        <v>0</v>
      </c>
      <c r="K88" s="194" t="s">
        <v>21</v>
      </c>
      <c r="L88" s="60"/>
      <c r="M88" s="199" t="s">
        <v>21</v>
      </c>
      <c r="N88" s="200" t="s">
        <v>43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1347</v>
      </c>
      <c r="AT88" s="23" t="s">
        <v>164</v>
      </c>
      <c r="AU88" s="23" t="s">
        <v>82</v>
      </c>
      <c r="AY88" s="23" t="s">
        <v>162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80</v>
      </c>
      <c r="BK88" s="203">
        <f>ROUND(I88*H88,2)</f>
        <v>0</v>
      </c>
      <c r="BL88" s="23" t="s">
        <v>1347</v>
      </c>
      <c r="BM88" s="23" t="s">
        <v>1470</v>
      </c>
    </row>
    <row r="89" spans="2:65" s="1" customFormat="1">
      <c r="B89" s="40"/>
      <c r="C89" s="62"/>
      <c r="D89" s="204" t="s">
        <v>171</v>
      </c>
      <c r="E89" s="62"/>
      <c r="F89" s="205" t="s">
        <v>1350</v>
      </c>
      <c r="G89" s="62"/>
      <c r="H89" s="62"/>
      <c r="I89" s="162"/>
      <c r="J89" s="62"/>
      <c r="K89" s="62"/>
      <c r="L89" s="60"/>
      <c r="M89" s="206"/>
      <c r="N89" s="41"/>
      <c r="O89" s="41"/>
      <c r="P89" s="41"/>
      <c r="Q89" s="41"/>
      <c r="R89" s="41"/>
      <c r="S89" s="41"/>
      <c r="T89" s="77"/>
      <c r="AT89" s="23" t="s">
        <v>171</v>
      </c>
      <c r="AU89" s="23" t="s">
        <v>82</v>
      </c>
    </row>
    <row r="90" spans="2:65" s="12" customFormat="1">
      <c r="B90" s="218"/>
      <c r="C90" s="219"/>
      <c r="D90" s="231" t="s">
        <v>173</v>
      </c>
      <c r="E90" s="257" t="s">
        <v>21</v>
      </c>
      <c r="F90" s="258" t="s">
        <v>80</v>
      </c>
      <c r="G90" s="219"/>
      <c r="H90" s="259">
        <v>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173</v>
      </c>
      <c r="AU90" s="228" t="s">
        <v>82</v>
      </c>
      <c r="AV90" s="12" t="s">
        <v>82</v>
      </c>
      <c r="AW90" s="12" t="s">
        <v>36</v>
      </c>
      <c r="AX90" s="12" t="s">
        <v>80</v>
      </c>
      <c r="AY90" s="228" t="s">
        <v>162</v>
      </c>
    </row>
    <row r="91" spans="2:65" s="1" customFormat="1" ht="20.45" customHeight="1">
      <c r="B91" s="40"/>
      <c r="C91" s="192" t="s">
        <v>183</v>
      </c>
      <c r="D91" s="192" t="s">
        <v>164</v>
      </c>
      <c r="E91" s="193" t="s">
        <v>1352</v>
      </c>
      <c r="F91" s="194" t="s">
        <v>1353</v>
      </c>
      <c r="G91" s="195" t="s">
        <v>1346</v>
      </c>
      <c r="H91" s="196">
        <v>1</v>
      </c>
      <c r="I91" s="197"/>
      <c r="J91" s="198">
        <f>ROUND(I91*H91,2)</f>
        <v>0</v>
      </c>
      <c r="K91" s="194" t="s">
        <v>1354</v>
      </c>
      <c r="L91" s="60"/>
      <c r="M91" s="199" t="s">
        <v>21</v>
      </c>
      <c r="N91" s="200" t="s">
        <v>43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1347</v>
      </c>
      <c r="AT91" s="23" t="s">
        <v>164</v>
      </c>
      <c r="AU91" s="23" t="s">
        <v>82</v>
      </c>
      <c r="AY91" s="23" t="s">
        <v>162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80</v>
      </c>
      <c r="BK91" s="203">
        <f>ROUND(I91*H91,2)</f>
        <v>0</v>
      </c>
      <c r="BL91" s="23" t="s">
        <v>1347</v>
      </c>
      <c r="BM91" s="23" t="s">
        <v>1471</v>
      </c>
    </row>
    <row r="92" spans="2:65" s="1" customFormat="1">
      <c r="B92" s="40"/>
      <c r="C92" s="62"/>
      <c r="D92" s="204" t="s">
        <v>171</v>
      </c>
      <c r="E92" s="62"/>
      <c r="F92" s="205" t="s">
        <v>1356</v>
      </c>
      <c r="G92" s="62"/>
      <c r="H92" s="62"/>
      <c r="I92" s="162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171</v>
      </c>
      <c r="AU92" s="23" t="s">
        <v>82</v>
      </c>
    </row>
    <row r="93" spans="2:65" s="12" customFormat="1">
      <c r="B93" s="218"/>
      <c r="C93" s="219"/>
      <c r="D93" s="231" t="s">
        <v>173</v>
      </c>
      <c r="E93" s="257" t="s">
        <v>21</v>
      </c>
      <c r="F93" s="258" t="s">
        <v>80</v>
      </c>
      <c r="G93" s="219"/>
      <c r="H93" s="259">
        <v>1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173</v>
      </c>
      <c r="AU93" s="228" t="s">
        <v>82</v>
      </c>
      <c r="AV93" s="12" t="s">
        <v>82</v>
      </c>
      <c r="AW93" s="12" t="s">
        <v>36</v>
      </c>
      <c r="AX93" s="12" t="s">
        <v>80</v>
      </c>
      <c r="AY93" s="228" t="s">
        <v>162</v>
      </c>
    </row>
    <row r="94" spans="2:65" s="1" customFormat="1" ht="20.45" customHeight="1">
      <c r="B94" s="40"/>
      <c r="C94" s="192" t="s">
        <v>169</v>
      </c>
      <c r="D94" s="192" t="s">
        <v>164</v>
      </c>
      <c r="E94" s="193" t="s">
        <v>1357</v>
      </c>
      <c r="F94" s="194" t="s">
        <v>1358</v>
      </c>
      <c r="G94" s="195" t="s">
        <v>1346</v>
      </c>
      <c r="H94" s="196">
        <v>1</v>
      </c>
      <c r="I94" s="197"/>
      <c r="J94" s="198">
        <f>ROUND(I94*H94,2)</f>
        <v>0</v>
      </c>
      <c r="K94" s="194" t="s">
        <v>1354</v>
      </c>
      <c r="L94" s="60"/>
      <c r="M94" s="199" t="s">
        <v>21</v>
      </c>
      <c r="N94" s="200" t="s">
        <v>43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1347</v>
      </c>
      <c r="AT94" s="23" t="s">
        <v>164</v>
      </c>
      <c r="AU94" s="23" t="s">
        <v>82</v>
      </c>
      <c r="AY94" s="23" t="s">
        <v>162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80</v>
      </c>
      <c r="BK94" s="203">
        <f>ROUND(I94*H94,2)</f>
        <v>0</v>
      </c>
      <c r="BL94" s="23" t="s">
        <v>1347</v>
      </c>
      <c r="BM94" s="23" t="s">
        <v>1472</v>
      </c>
    </row>
    <row r="95" spans="2:65" s="1" customFormat="1" ht="27">
      <c r="B95" s="40"/>
      <c r="C95" s="62"/>
      <c r="D95" s="204" t="s">
        <v>171</v>
      </c>
      <c r="E95" s="62"/>
      <c r="F95" s="205" t="s">
        <v>1360</v>
      </c>
      <c r="G95" s="62"/>
      <c r="H95" s="62"/>
      <c r="I95" s="162"/>
      <c r="J95" s="62"/>
      <c r="K95" s="62"/>
      <c r="L95" s="60"/>
      <c r="M95" s="206"/>
      <c r="N95" s="41"/>
      <c r="O95" s="41"/>
      <c r="P95" s="41"/>
      <c r="Q95" s="41"/>
      <c r="R95" s="41"/>
      <c r="S95" s="41"/>
      <c r="T95" s="77"/>
      <c r="AT95" s="23" t="s">
        <v>171</v>
      </c>
      <c r="AU95" s="23" t="s">
        <v>82</v>
      </c>
    </row>
    <row r="96" spans="2:65" s="12" customFormat="1">
      <c r="B96" s="218"/>
      <c r="C96" s="219"/>
      <c r="D96" s="204" t="s">
        <v>173</v>
      </c>
      <c r="E96" s="220" t="s">
        <v>21</v>
      </c>
      <c r="F96" s="221" t="s">
        <v>80</v>
      </c>
      <c r="G96" s="219"/>
      <c r="H96" s="222">
        <v>1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173</v>
      </c>
      <c r="AU96" s="228" t="s">
        <v>82</v>
      </c>
      <c r="AV96" s="12" t="s">
        <v>82</v>
      </c>
      <c r="AW96" s="12" t="s">
        <v>36</v>
      </c>
      <c r="AX96" s="12" t="s">
        <v>80</v>
      </c>
      <c r="AY96" s="228" t="s">
        <v>162</v>
      </c>
    </row>
    <row r="97" spans="2:65" s="10" customFormat="1" ht="29.85" customHeight="1">
      <c r="B97" s="175"/>
      <c r="C97" s="176"/>
      <c r="D97" s="189" t="s">
        <v>71</v>
      </c>
      <c r="E97" s="190" t="s">
        <v>1361</v>
      </c>
      <c r="F97" s="190" t="s">
        <v>1362</v>
      </c>
      <c r="G97" s="176"/>
      <c r="H97" s="176"/>
      <c r="I97" s="179"/>
      <c r="J97" s="191">
        <f>BK97</f>
        <v>0</v>
      </c>
      <c r="K97" s="176"/>
      <c r="L97" s="181"/>
      <c r="M97" s="182"/>
      <c r="N97" s="183"/>
      <c r="O97" s="183"/>
      <c r="P97" s="184">
        <f>SUM(P98:P109)</f>
        <v>0</v>
      </c>
      <c r="Q97" s="183"/>
      <c r="R97" s="184">
        <f>SUM(R98:R109)</f>
        <v>0</v>
      </c>
      <c r="S97" s="183"/>
      <c r="T97" s="185">
        <f>SUM(T98:T109)</f>
        <v>0</v>
      </c>
      <c r="AR97" s="186" t="s">
        <v>196</v>
      </c>
      <c r="AT97" s="187" t="s">
        <v>71</v>
      </c>
      <c r="AU97" s="187" t="s">
        <v>80</v>
      </c>
      <c r="AY97" s="186" t="s">
        <v>162</v>
      </c>
      <c r="BK97" s="188">
        <f>SUM(BK98:BK109)</f>
        <v>0</v>
      </c>
    </row>
    <row r="98" spans="2:65" s="1" customFormat="1" ht="20.45" customHeight="1">
      <c r="B98" s="40"/>
      <c r="C98" s="192" t="s">
        <v>196</v>
      </c>
      <c r="D98" s="192" t="s">
        <v>164</v>
      </c>
      <c r="E98" s="193" t="s">
        <v>1363</v>
      </c>
      <c r="F98" s="194" t="s">
        <v>1364</v>
      </c>
      <c r="G98" s="195" t="s">
        <v>1346</v>
      </c>
      <c r="H98" s="196">
        <v>1</v>
      </c>
      <c r="I98" s="197"/>
      <c r="J98" s="198">
        <f>ROUND(I98*H98,2)</f>
        <v>0</v>
      </c>
      <c r="K98" s="194" t="s">
        <v>21</v>
      </c>
      <c r="L98" s="60"/>
      <c r="M98" s="199" t="s">
        <v>21</v>
      </c>
      <c r="N98" s="200" t="s">
        <v>43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1347</v>
      </c>
      <c r="AT98" s="23" t="s">
        <v>164</v>
      </c>
      <c r="AU98" s="23" t="s">
        <v>82</v>
      </c>
      <c r="AY98" s="23" t="s">
        <v>162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80</v>
      </c>
      <c r="BK98" s="203">
        <f>ROUND(I98*H98,2)</f>
        <v>0</v>
      </c>
      <c r="BL98" s="23" t="s">
        <v>1347</v>
      </c>
      <c r="BM98" s="23" t="s">
        <v>1473</v>
      </c>
    </row>
    <row r="99" spans="2:65" s="1" customFormat="1">
      <c r="B99" s="40"/>
      <c r="C99" s="62"/>
      <c r="D99" s="204" t="s">
        <v>171</v>
      </c>
      <c r="E99" s="62"/>
      <c r="F99" s="205" t="s">
        <v>1366</v>
      </c>
      <c r="G99" s="62"/>
      <c r="H99" s="62"/>
      <c r="I99" s="162"/>
      <c r="J99" s="62"/>
      <c r="K99" s="62"/>
      <c r="L99" s="60"/>
      <c r="M99" s="206"/>
      <c r="N99" s="41"/>
      <c r="O99" s="41"/>
      <c r="P99" s="41"/>
      <c r="Q99" s="41"/>
      <c r="R99" s="41"/>
      <c r="S99" s="41"/>
      <c r="T99" s="77"/>
      <c r="AT99" s="23" t="s">
        <v>171</v>
      </c>
      <c r="AU99" s="23" t="s">
        <v>82</v>
      </c>
    </row>
    <row r="100" spans="2:65" s="12" customFormat="1">
      <c r="B100" s="218"/>
      <c r="C100" s="219"/>
      <c r="D100" s="231" t="s">
        <v>173</v>
      </c>
      <c r="E100" s="257" t="s">
        <v>21</v>
      </c>
      <c r="F100" s="258" t="s">
        <v>80</v>
      </c>
      <c r="G100" s="219"/>
      <c r="H100" s="259">
        <v>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80</v>
      </c>
      <c r="AY100" s="228" t="s">
        <v>162</v>
      </c>
    </row>
    <row r="101" spans="2:65" s="1" customFormat="1" ht="20.45" customHeight="1">
      <c r="B101" s="40"/>
      <c r="C101" s="192" t="s">
        <v>204</v>
      </c>
      <c r="D101" s="192" t="s">
        <v>164</v>
      </c>
      <c r="E101" s="193" t="s">
        <v>1367</v>
      </c>
      <c r="F101" s="194" t="s">
        <v>1368</v>
      </c>
      <c r="G101" s="195" t="s">
        <v>1346</v>
      </c>
      <c r="H101" s="196">
        <v>1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43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1347</v>
      </c>
      <c r="AT101" s="23" t="s">
        <v>164</v>
      </c>
      <c r="AU101" s="23" t="s">
        <v>82</v>
      </c>
      <c r="AY101" s="23" t="s">
        <v>162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80</v>
      </c>
      <c r="BK101" s="203">
        <f>ROUND(I101*H101,2)</f>
        <v>0</v>
      </c>
      <c r="BL101" s="23" t="s">
        <v>1347</v>
      </c>
      <c r="BM101" s="23" t="s">
        <v>1474</v>
      </c>
    </row>
    <row r="102" spans="2:65" s="1" customFormat="1">
      <c r="B102" s="40"/>
      <c r="C102" s="62"/>
      <c r="D102" s="204" t="s">
        <v>171</v>
      </c>
      <c r="E102" s="62"/>
      <c r="F102" s="205" t="s">
        <v>1366</v>
      </c>
      <c r="G102" s="62"/>
      <c r="H102" s="62"/>
      <c r="I102" s="162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171</v>
      </c>
      <c r="AU102" s="23" t="s">
        <v>82</v>
      </c>
    </row>
    <row r="103" spans="2:65" s="12" customFormat="1">
      <c r="B103" s="218"/>
      <c r="C103" s="219"/>
      <c r="D103" s="231" t="s">
        <v>173</v>
      </c>
      <c r="E103" s="257" t="s">
        <v>21</v>
      </c>
      <c r="F103" s="258" t="s">
        <v>80</v>
      </c>
      <c r="G103" s="219"/>
      <c r="H103" s="259">
        <v>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173</v>
      </c>
      <c r="AU103" s="228" t="s">
        <v>82</v>
      </c>
      <c r="AV103" s="12" t="s">
        <v>82</v>
      </c>
      <c r="AW103" s="12" t="s">
        <v>36</v>
      </c>
      <c r="AX103" s="12" t="s">
        <v>80</v>
      </c>
      <c r="AY103" s="228" t="s">
        <v>162</v>
      </c>
    </row>
    <row r="104" spans="2:65" s="1" customFormat="1" ht="20.45" customHeight="1">
      <c r="B104" s="40"/>
      <c r="C104" s="192" t="s">
        <v>214</v>
      </c>
      <c r="D104" s="192" t="s">
        <v>164</v>
      </c>
      <c r="E104" s="193" t="s">
        <v>1370</v>
      </c>
      <c r="F104" s="194" t="s">
        <v>1371</v>
      </c>
      <c r="G104" s="195" t="s">
        <v>1346</v>
      </c>
      <c r="H104" s="196">
        <v>1</v>
      </c>
      <c r="I104" s="197"/>
      <c r="J104" s="198">
        <f>ROUND(I104*H104,2)</f>
        <v>0</v>
      </c>
      <c r="K104" s="194" t="s">
        <v>21</v>
      </c>
      <c r="L104" s="60"/>
      <c r="M104" s="199" t="s">
        <v>21</v>
      </c>
      <c r="N104" s="200" t="s">
        <v>43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1347</v>
      </c>
      <c r="AT104" s="23" t="s">
        <v>164</v>
      </c>
      <c r="AU104" s="23" t="s">
        <v>82</v>
      </c>
      <c r="AY104" s="23" t="s">
        <v>162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80</v>
      </c>
      <c r="BK104" s="203">
        <f>ROUND(I104*H104,2)</f>
        <v>0</v>
      </c>
      <c r="BL104" s="23" t="s">
        <v>1347</v>
      </c>
      <c r="BM104" s="23" t="s">
        <v>1475</v>
      </c>
    </row>
    <row r="105" spans="2:65" s="1" customFormat="1" ht="27">
      <c r="B105" s="40"/>
      <c r="C105" s="62"/>
      <c r="D105" s="204" t="s">
        <v>171</v>
      </c>
      <c r="E105" s="62"/>
      <c r="F105" s="205" t="s">
        <v>1373</v>
      </c>
      <c r="G105" s="62"/>
      <c r="H105" s="62"/>
      <c r="I105" s="162"/>
      <c r="J105" s="62"/>
      <c r="K105" s="62"/>
      <c r="L105" s="60"/>
      <c r="M105" s="206"/>
      <c r="N105" s="41"/>
      <c r="O105" s="41"/>
      <c r="P105" s="41"/>
      <c r="Q105" s="41"/>
      <c r="R105" s="41"/>
      <c r="S105" s="41"/>
      <c r="T105" s="77"/>
      <c r="AT105" s="23" t="s">
        <v>171</v>
      </c>
      <c r="AU105" s="23" t="s">
        <v>82</v>
      </c>
    </row>
    <row r="106" spans="2:65" s="12" customFormat="1">
      <c r="B106" s="218"/>
      <c r="C106" s="219"/>
      <c r="D106" s="231" t="s">
        <v>173</v>
      </c>
      <c r="E106" s="257" t="s">
        <v>21</v>
      </c>
      <c r="F106" s="258" t="s">
        <v>80</v>
      </c>
      <c r="G106" s="219"/>
      <c r="H106" s="259">
        <v>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80</v>
      </c>
      <c r="AY106" s="228" t="s">
        <v>162</v>
      </c>
    </row>
    <row r="107" spans="2:65" s="1" customFormat="1" ht="20.45" customHeight="1">
      <c r="B107" s="40"/>
      <c r="C107" s="192" t="s">
        <v>223</v>
      </c>
      <c r="D107" s="192" t="s">
        <v>164</v>
      </c>
      <c r="E107" s="193" t="s">
        <v>1374</v>
      </c>
      <c r="F107" s="194" t="s">
        <v>1375</v>
      </c>
      <c r="G107" s="195" t="s">
        <v>1346</v>
      </c>
      <c r="H107" s="196">
        <v>1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43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1347</v>
      </c>
      <c r="AT107" s="23" t="s">
        <v>164</v>
      </c>
      <c r="AU107" s="23" t="s">
        <v>82</v>
      </c>
      <c r="AY107" s="23" t="s">
        <v>162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80</v>
      </c>
      <c r="BK107" s="203">
        <f>ROUND(I107*H107,2)</f>
        <v>0</v>
      </c>
      <c r="BL107" s="23" t="s">
        <v>1347</v>
      </c>
      <c r="BM107" s="23" t="s">
        <v>1476</v>
      </c>
    </row>
    <row r="108" spans="2:65" s="1" customFormat="1">
      <c r="B108" s="40"/>
      <c r="C108" s="62"/>
      <c r="D108" s="204" t="s">
        <v>171</v>
      </c>
      <c r="E108" s="62"/>
      <c r="F108" s="205" t="s">
        <v>1375</v>
      </c>
      <c r="G108" s="62"/>
      <c r="H108" s="62"/>
      <c r="I108" s="162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171</v>
      </c>
      <c r="AU108" s="23" t="s">
        <v>82</v>
      </c>
    </row>
    <row r="109" spans="2:65" s="12" customFormat="1">
      <c r="B109" s="218"/>
      <c r="C109" s="219"/>
      <c r="D109" s="204" t="s">
        <v>173</v>
      </c>
      <c r="E109" s="220" t="s">
        <v>21</v>
      </c>
      <c r="F109" s="221" t="s">
        <v>80</v>
      </c>
      <c r="G109" s="219"/>
      <c r="H109" s="222">
        <v>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173</v>
      </c>
      <c r="AU109" s="228" t="s">
        <v>82</v>
      </c>
      <c r="AV109" s="12" t="s">
        <v>82</v>
      </c>
      <c r="AW109" s="12" t="s">
        <v>36</v>
      </c>
      <c r="AX109" s="12" t="s">
        <v>80</v>
      </c>
      <c r="AY109" s="228" t="s">
        <v>162</v>
      </c>
    </row>
    <row r="110" spans="2:65" s="10" customFormat="1" ht="29.85" customHeight="1">
      <c r="B110" s="175"/>
      <c r="C110" s="176"/>
      <c r="D110" s="189" t="s">
        <v>71</v>
      </c>
      <c r="E110" s="190" t="s">
        <v>1377</v>
      </c>
      <c r="F110" s="190" t="s">
        <v>1378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SUM(P111:P113)</f>
        <v>0</v>
      </c>
      <c r="Q110" s="183"/>
      <c r="R110" s="184">
        <f>SUM(R111:R113)</f>
        <v>0</v>
      </c>
      <c r="S110" s="183"/>
      <c r="T110" s="185">
        <f>SUM(T111:T113)</f>
        <v>0</v>
      </c>
      <c r="AR110" s="186" t="s">
        <v>196</v>
      </c>
      <c r="AT110" s="187" t="s">
        <v>71</v>
      </c>
      <c r="AU110" s="187" t="s">
        <v>80</v>
      </c>
      <c r="AY110" s="186" t="s">
        <v>162</v>
      </c>
      <c r="BK110" s="188">
        <f>SUM(BK111:BK113)</f>
        <v>0</v>
      </c>
    </row>
    <row r="111" spans="2:65" s="1" customFormat="1" ht="20.45" customHeight="1">
      <c r="B111" s="40"/>
      <c r="C111" s="192" t="s">
        <v>231</v>
      </c>
      <c r="D111" s="192" t="s">
        <v>164</v>
      </c>
      <c r="E111" s="193" t="s">
        <v>1379</v>
      </c>
      <c r="F111" s="194" t="s">
        <v>1380</v>
      </c>
      <c r="G111" s="195" t="s">
        <v>1346</v>
      </c>
      <c r="H111" s="196">
        <v>1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43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1381</v>
      </c>
      <c r="AT111" s="23" t="s">
        <v>164</v>
      </c>
      <c r="AU111" s="23" t="s">
        <v>82</v>
      </c>
      <c r="AY111" s="23" t="s">
        <v>162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80</v>
      </c>
      <c r="BK111" s="203">
        <f>ROUND(I111*H111,2)</f>
        <v>0</v>
      </c>
      <c r="BL111" s="23" t="s">
        <v>1381</v>
      </c>
      <c r="BM111" s="23" t="s">
        <v>1477</v>
      </c>
    </row>
    <row r="112" spans="2:65" s="1" customFormat="1">
      <c r="B112" s="40"/>
      <c r="C112" s="62"/>
      <c r="D112" s="204" t="s">
        <v>171</v>
      </c>
      <c r="E112" s="62"/>
      <c r="F112" s="205" t="s">
        <v>1383</v>
      </c>
      <c r="G112" s="62"/>
      <c r="H112" s="62"/>
      <c r="I112" s="162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171</v>
      </c>
      <c r="AU112" s="23" t="s">
        <v>82</v>
      </c>
    </row>
    <row r="113" spans="2:65" s="12" customFormat="1">
      <c r="B113" s="218"/>
      <c r="C113" s="219"/>
      <c r="D113" s="204" t="s">
        <v>173</v>
      </c>
      <c r="E113" s="220" t="s">
        <v>21</v>
      </c>
      <c r="F113" s="221" t="s">
        <v>80</v>
      </c>
      <c r="G113" s="219"/>
      <c r="H113" s="222">
        <v>1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173</v>
      </c>
      <c r="AU113" s="228" t="s">
        <v>82</v>
      </c>
      <c r="AV113" s="12" t="s">
        <v>82</v>
      </c>
      <c r="AW113" s="12" t="s">
        <v>36</v>
      </c>
      <c r="AX113" s="12" t="s">
        <v>80</v>
      </c>
      <c r="AY113" s="228" t="s">
        <v>162</v>
      </c>
    </row>
    <row r="114" spans="2:65" s="10" customFormat="1" ht="29.85" customHeight="1">
      <c r="B114" s="175"/>
      <c r="C114" s="176"/>
      <c r="D114" s="189" t="s">
        <v>71</v>
      </c>
      <c r="E114" s="190" t="s">
        <v>1384</v>
      </c>
      <c r="F114" s="190" t="s">
        <v>1385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SUM(P115:P118)</f>
        <v>0</v>
      </c>
      <c r="Q114" s="183"/>
      <c r="R114" s="184">
        <f>SUM(R115:R118)</f>
        <v>0</v>
      </c>
      <c r="S114" s="183"/>
      <c r="T114" s="185">
        <f>SUM(T115:T118)</f>
        <v>0</v>
      </c>
      <c r="AR114" s="186" t="s">
        <v>196</v>
      </c>
      <c r="AT114" s="187" t="s">
        <v>71</v>
      </c>
      <c r="AU114" s="187" t="s">
        <v>80</v>
      </c>
      <c r="AY114" s="186" t="s">
        <v>162</v>
      </c>
      <c r="BK114" s="188">
        <f>SUM(BK115:BK118)</f>
        <v>0</v>
      </c>
    </row>
    <row r="115" spans="2:65" s="1" customFormat="1" ht="20.45" customHeight="1">
      <c r="B115" s="40"/>
      <c r="C115" s="192" t="s">
        <v>238</v>
      </c>
      <c r="D115" s="192" t="s">
        <v>164</v>
      </c>
      <c r="E115" s="193" t="s">
        <v>1386</v>
      </c>
      <c r="F115" s="194" t="s">
        <v>1387</v>
      </c>
      <c r="G115" s="195" t="s">
        <v>1388</v>
      </c>
      <c r="H115" s="196">
        <v>1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43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1347</v>
      </c>
      <c r="AT115" s="23" t="s">
        <v>164</v>
      </c>
      <c r="AU115" s="23" t="s">
        <v>82</v>
      </c>
      <c r="AY115" s="23" t="s">
        <v>162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80</v>
      </c>
      <c r="BK115" s="203">
        <f>ROUND(I115*H115,2)</f>
        <v>0</v>
      </c>
      <c r="BL115" s="23" t="s">
        <v>1347</v>
      </c>
      <c r="BM115" s="23" t="s">
        <v>1478</v>
      </c>
    </row>
    <row r="116" spans="2:65" s="1" customFormat="1">
      <c r="B116" s="40"/>
      <c r="C116" s="62"/>
      <c r="D116" s="204" t="s">
        <v>171</v>
      </c>
      <c r="E116" s="62"/>
      <c r="F116" s="205" t="s">
        <v>1390</v>
      </c>
      <c r="G116" s="62"/>
      <c r="H116" s="62"/>
      <c r="I116" s="162"/>
      <c r="J116" s="62"/>
      <c r="K116" s="62"/>
      <c r="L116" s="60"/>
      <c r="M116" s="206"/>
      <c r="N116" s="41"/>
      <c r="O116" s="41"/>
      <c r="P116" s="41"/>
      <c r="Q116" s="41"/>
      <c r="R116" s="41"/>
      <c r="S116" s="41"/>
      <c r="T116" s="77"/>
      <c r="AT116" s="23" t="s">
        <v>171</v>
      </c>
      <c r="AU116" s="23" t="s">
        <v>82</v>
      </c>
    </row>
    <row r="117" spans="2:65" s="12" customFormat="1">
      <c r="B117" s="218"/>
      <c r="C117" s="219"/>
      <c r="D117" s="204" t="s">
        <v>173</v>
      </c>
      <c r="E117" s="220" t="s">
        <v>21</v>
      </c>
      <c r="F117" s="221" t="s">
        <v>80</v>
      </c>
      <c r="G117" s="219"/>
      <c r="H117" s="222">
        <v>1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173</v>
      </c>
      <c r="AU117" s="228" t="s">
        <v>82</v>
      </c>
      <c r="AV117" s="12" t="s">
        <v>82</v>
      </c>
      <c r="AW117" s="12" t="s">
        <v>36</v>
      </c>
      <c r="AX117" s="12" t="s">
        <v>72</v>
      </c>
      <c r="AY117" s="228" t="s">
        <v>162</v>
      </c>
    </row>
    <row r="118" spans="2:65" s="13" customFormat="1">
      <c r="B118" s="229"/>
      <c r="C118" s="230"/>
      <c r="D118" s="204" t="s">
        <v>173</v>
      </c>
      <c r="E118" s="251" t="s">
        <v>21</v>
      </c>
      <c r="F118" s="252" t="s">
        <v>177</v>
      </c>
      <c r="G118" s="230"/>
      <c r="H118" s="253">
        <v>1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173</v>
      </c>
      <c r="AU118" s="240" t="s">
        <v>82</v>
      </c>
      <c r="AV118" s="13" t="s">
        <v>169</v>
      </c>
      <c r="AW118" s="13" t="s">
        <v>36</v>
      </c>
      <c r="AX118" s="13" t="s">
        <v>80</v>
      </c>
      <c r="AY118" s="240" t="s">
        <v>162</v>
      </c>
    </row>
    <row r="119" spans="2:65" s="10" customFormat="1" ht="29.85" customHeight="1">
      <c r="B119" s="175"/>
      <c r="C119" s="176"/>
      <c r="D119" s="189" t="s">
        <v>71</v>
      </c>
      <c r="E119" s="190" t="s">
        <v>1391</v>
      </c>
      <c r="F119" s="190" t="s">
        <v>1392</v>
      </c>
      <c r="G119" s="176"/>
      <c r="H119" s="176"/>
      <c r="I119" s="179"/>
      <c r="J119" s="191">
        <f>BK119</f>
        <v>0</v>
      </c>
      <c r="K119" s="176"/>
      <c r="L119" s="181"/>
      <c r="M119" s="182"/>
      <c r="N119" s="183"/>
      <c r="O119" s="183"/>
      <c r="P119" s="184">
        <f>SUM(P120:P134)</f>
        <v>0</v>
      </c>
      <c r="Q119" s="183"/>
      <c r="R119" s="184">
        <f>SUM(R120:R134)</f>
        <v>0</v>
      </c>
      <c r="S119" s="183"/>
      <c r="T119" s="185">
        <f>SUM(T120:T134)</f>
        <v>0</v>
      </c>
      <c r="AR119" s="186" t="s">
        <v>196</v>
      </c>
      <c r="AT119" s="187" t="s">
        <v>71</v>
      </c>
      <c r="AU119" s="187" t="s">
        <v>80</v>
      </c>
      <c r="AY119" s="186" t="s">
        <v>162</v>
      </c>
      <c r="BK119" s="188">
        <f>SUM(BK120:BK134)</f>
        <v>0</v>
      </c>
    </row>
    <row r="120" spans="2:65" s="1" customFormat="1" ht="20.45" customHeight="1">
      <c r="B120" s="40"/>
      <c r="C120" s="192" t="s">
        <v>245</v>
      </c>
      <c r="D120" s="192" t="s">
        <v>164</v>
      </c>
      <c r="E120" s="193" t="s">
        <v>1393</v>
      </c>
      <c r="F120" s="194" t="s">
        <v>1394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1479</v>
      </c>
    </row>
    <row r="121" spans="2:65" s="1" customFormat="1">
      <c r="B121" s="40"/>
      <c r="C121" s="62"/>
      <c r="D121" s="204" t="s">
        <v>171</v>
      </c>
      <c r="E121" s="62"/>
      <c r="F121" s="205" t="s">
        <v>1394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252</v>
      </c>
      <c r="D123" s="192" t="s">
        <v>164</v>
      </c>
      <c r="E123" s="193" t="s">
        <v>1396</v>
      </c>
      <c r="F123" s="194" t="s">
        <v>1397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1480</v>
      </c>
    </row>
    <row r="124" spans="2:65" s="1" customFormat="1">
      <c r="B124" s="40"/>
      <c r="C124" s="62"/>
      <c r="D124" s="204" t="s">
        <v>171</v>
      </c>
      <c r="E124" s="62"/>
      <c r="F124" s="205" t="s">
        <v>1397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31" t="s">
        <v>173</v>
      </c>
      <c r="E125" s="257" t="s">
        <v>21</v>
      </c>
      <c r="F125" s="258" t="s">
        <v>80</v>
      </c>
      <c r="G125" s="219"/>
      <c r="H125" s="259">
        <v>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20.45" customHeight="1">
      <c r="B126" s="40"/>
      <c r="C126" s="192" t="s">
        <v>259</v>
      </c>
      <c r="D126" s="192" t="s">
        <v>164</v>
      </c>
      <c r="E126" s="193" t="s">
        <v>1399</v>
      </c>
      <c r="F126" s="194" t="s">
        <v>1400</v>
      </c>
      <c r="G126" s="195" t="s">
        <v>1346</v>
      </c>
      <c r="H126" s="196">
        <v>1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43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1347</v>
      </c>
      <c r="AT126" s="23" t="s">
        <v>164</v>
      </c>
      <c r="AU126" s="23" t="s">
        <v>82</v>
      </c>
      <c r="AY126" s="23" t="s">
        <v>162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80</v>
      </c>
      <c r="BK126" s="203">
        <f>ROUND(I126*H126,2)</f>
        <v>0</v>
      </c>
      <c r="BL126" s="23" t="s">
        <v>1347</v>
      </c>
      <c r="BM126" s="23" t="s">
        <v>1481</v>
      </c>
    </row>
    <row r="127" spans="2:65" s="1" customFormat="1" ht="27">
      <c r="B127" s="40"/>
      <c r="C127" s="62"/>
      <c r="D127" s="204" t="s">
        <v>171</v>
      </c>
      <c r="E127" s="62"/>
      <c r="F127" s="205" t="s">
        <v>1402</v>
      </c>
      <c r="G127" s="62"/>
      <c r="H127" s="62"/>
      <c r="I127" s="162"/>
      <c r="J127" s="62"/>
      <c r="K127" s="62"/>
      <c r="L127" s="60"/>
      <c r="M127" s="206"/>
      <c r="N127" s="41"/>
      <c r="O127" s="41"/>
      <c r="P127" s="41"/>
      <c r="Q127" s="41"/>
      <c r="R127" s="41"/>
      <c r="S127" s="41"/>
      <c r="T127" s="77"/>
      <c r="AT127" s="23" t="s">
        <v>171</v>
      </c>
      <c r="AU127" s="23" t="s">
        <v>82</v>
      </c>
    </row>
    <row r="128" spans="2:65" s="12" customFormat="1">
      <c r="B128" s="218"/>
      <c r="C128" s="219"/>
      <c r="D128" s="231" t="s">
        <v>173</v>
      </c>
      <c r="E128" s="257" t="s">
        <v>21</v>
      </c>
      <c r="F128" s="258" t="s">
        <v>80</v>
      </c>
      <c r="G128" s="219"/>
      <c r="H128" s="259">
        <v>1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173</v>
      </c>
      <c r="AU128" s="228" t="s">
        <v>82</v>
      </c>
      <c r="AV128" s="12" t="s">
        <v>82</v>
      </c>
      <c r="AW128" s="12" t="s">
        <v>36</v>
      </c>
      <c r="AX128" s="12" t="s">
        <v>80</v>
      </c>
      <c r="AY128" s="228" t="s">
        <v>162</v>
      </c>
    </row>
    <row r="129" spans="2:65" s="1" customFormat="1" ht="20.45" customHeight="1">
      <c r="B129" s="40"/>
      <c r="C129" s="192" t="s">
        <v>265</v>
      </c>
      <c r="D129" s="192" t="s">
        <v>164</v>
      </c>
      <c r="E129" s="193" t="s">
        <v>1403</v>
      </c>
      <c r="F129" s="194" t="s">
        <v>1404</v>
      </c>
      <c r="G129" s="195" t="s">
        <v>1346</v>
      </c>
      <c r="H129" s="196">
        <v>1</v>
      </c>
      <c r="I129" s="197"/>
      <c r="J129" s="198">
        <f>ROUND(I129*H129,2)</f>
        <v>0</v>
      </c>
      <c r="K129" s="194" t="s">
        <v>21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1347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1347</v>
      </c>
      <c r="BM129" s="23" t="s">
        <v>1482</v>
      </c>
    </row>
    <row r="130" spans="2:65" s="1" customFormat="1">
      <c r="B130" s="40"/>
      <c r="C130" s="62"/>
      <c r="D130" s="204" t="s">
        <v>171</v>
      </c>
      <c r="E130" s="62"/>
      <c r="F130" s="205" t="s">
        <v>1404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2" customFormat="1">
      <c r="B131" s="218"/>
      <c r="C131" s="219"/>
      <c r="D131" s="231" t="s">
        <v>173</v>
      </c>
      <c r="E131" s="257" t="s">
        <v>21</v>
      </c>
      <c r="F131" s="258" t="s">
        <v>80</v>
      </c>
      <c r="G131" s="219"/>
      <c r="H131" s="259">
        <v>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173</v>
      </c>
      <c r="AU131" s="228" t="s">
        <v>82</v>
      </c>
      <c r="AV131" s="12" t="s">
        <v>82</v>
      </c>
      <c r="AW131" s="12" t="s">
        <v>36</v>
      </c>
      <c r="AX131" s="12" t="s">
        <v>80</v>
      </c>
      <c r="AY131" s="228" t="s">
        <v>162</v>
      </c>
    </row>
    <row r="132" spans="2:65" s="1" customFormat="1" ht="20.45" customHeight="1">
      <c r="B132" s="40"/>
      <c r="C132" s="192" t="s">
        <v>10</v>
      </c>
      <c r="D132" s="192" t="s">
        <v>164</v>
      </c>
      <c r="E132" s="193" t="s">
        <v>1406</v>
      </c>
      <c r="F132" s="194" t="s">
        <v>1452</v>
      </c>
      <c r="G132" s="195" t="s">
        <v>1346</v>
      </c>
      <c r="H132" s="196">
        <v>2</v>
      </c>
      <c r="I132" s="197"/>
      <c r="J132" s="198">
        <f>ROUND(I132*H132,2)</f>
        <v>0</v>
      </c>
      <c r="K132" s="194" t="s">
        <v>21</v>
      </c>
      <c r="L132" s="60"/>
      <c r="M132" s="199" t="s">
        <v>21</v>
      </c>
      <c r="N132" s="200" t="s">
        <v>43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1347</v>
      </c>
      <c r="AT132" s="23" t="s">
        <v>164</v>
      </c>
      <c r="AU132" s="23" t="s">
        <v>82</v>
      </c>
      <c r="AY132" s="23" t="s">
        <v>162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80</v>
      </c>
      <c r="BK132" s="203">
        <f>ROUND(I132*H132,2)</f>
        <v>0</v>
      </c>
      <c r="BL132" s="23" t="s">
        <v>1347</v>
      </c>
      <c r="BM132" s="23" t="s">
        <v>1483</v>
      </c>
    </row>
    <row r="133" spans="2:65" s="1" customFormat="1">
      <c r="B133" s="40"/>
      <c r="C133" s="62"/>
      <c r="D133" s="204" t="s">
        <v>171</v>
      </c>
      <c r="E133" s="62"/>
      <c r="F133" s="205" t="s">
        <v>1452</v>
      </c>
      <c r="G133" s="62"/>
      <c r="H133" s="62"/>
      <c r="I133" s="162"/>
      <c r="J133" s="62"/>
      <c r="K133" s="62"/>
      <c r="L133" s="60"/>
      <c r="M133" s="206"/>
      <c r="N133" s="41"/>
      <c r="O133" s="41"/>
      <c r="P133" s="41"/>
      <c r="Q133" s="41"/>
      <c r="R133" s="41"/>
      <c r="S133" s="41"/>
      <c r="T133" s="77"/>
      <c r="AT133" s="23" t="s">
        <v>171</v>
      </c>
      <c r="AU133" s="23" t="s">
        <v>82</v>
      </c>
    </row>
    <row r="134" spans="2:65" s="12" customFormat="1">
      <c r="B134" s="218"/>
      <c r="C134" s="219"/>
      <c r="D134" s="204" t="s">
        <v>173</v>
      </c>
      <c r="E134" s="220" t="s">
        <v>21</v>
      </c>
      <c r="F134" s="221" t="s">
        <v>82</v>
      </c>
      <c r="G134" s="219"/>
      <c r="H134" s="222">
        <v>2</v>
      </c>
      <c r="I134" s="223"/>
      <c r="J134" s="219"/>
      <c r="K134" s="219"/>
      <c r="L134" s="224"/>
      <c r="M134" s="260"/>
      <c r="N134" s="261"/>
      <c r="O134" s="261"/>
      <c r="P134" s="261"/>
      <c r="Q134" s="261"/>
      <c r="R134" s="261"/>
      <c r="S134" s="261"/>
      <c r="T134" s="262"/>
      <c r="AT134" s="228" t="s">
        <v>173</v>
      </c>
      <c r="AU134" s="228" t="s">
        <v>82</v>
      </c>
      <c r="AV134" s="12" t="s">
        <v>82</v>
      </c>
      <c r="AW134" s="12" t="s">
        <v>36</v>
      </c>
      <c r="AX134" s="12" t="s">
        <v>80</v>
      </c>
      <c r="AY134" s="228" t="s">
        <v>162</v>
      </c>
    </row>
    <row r="135" spans="2:65" s="1" customFormat="1" ht="6.95" customHeight="1">
      <c r="B135" s="55"/>
      <c r="C135" s="56"/>
      <c r="D135" s="56"/>
      <c r="E135" s="56"/>
      <c r="F135" s="56"/>
      <c r="G135" s="56"/>
      <c r="H135" s="56"/>
      <c r="I135" s="138"/>
      <c r="J135" s="56"/>
      <c r="K135" s="56"/>
      <c r="L135" s="60"/>
    </row>
  </sheetData>
  <sheetProtection password="CC35" sheet="1" objects="1" scenarios="1" formatCells="0" formatColumns="0" formatRows="0" sort="0" autoFilter="0"/>
  <autoFilter ref="C81:K13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121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1484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ROUND(SUM(BE81:BE125), 2)</f>
        <v>0</v>
      </c>
      <c r="G30" s="41"/>
      <c r="H30" s="41"/>
      <c r="I30" s="130">
        <v>0.21</v>
      </c>
      <c r="J30" s="129">
        <f>ROUND(ROUND((SUM(BE81:BE125)),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ROUND(SUM(BF81:BF125), 2)</f>
        <v>0</v>
      </c>
      <c r="G31" s="41"/>
      <c r="H31" s="41"/>
      <c r="I31" s="130">
        <v>0.15</v>
      </c>
      <c r="J31" s="129">
        <f>ROUND(ROUND((SUM(BF81:BF125)),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ROUND(SUM(BG81:BG125),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ROUND(SUM(BH81:BH125),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ROUND(SUM(BI81:BI125),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07 - Vedlejší rozpočtové náklady SO 07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J96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J109</f>
        <v>0</v>
      </c>
      <c r="K60" s="161"/>
    </row>
    <row r="61" spans="2:47" s="8" customFormat="1" ht="19.899999999999999" customHeight="1">
      <c r="B61" s="155"/>
      <c r="C61" s="156"/>
      <c r="D61" s="157" t="s">
        <v>1339</v>
      </c>
      <c r="E61" s="158"/>
      <c r="F61" s="158"/>
      <c r="G61" s="158"/>
      <c r="H61" s="158"/>
      <c r="I61" s="159"/>
      <c r="J61" s="160">
        <f>J113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146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0.45" customHeight="1">
      <c r="B71" s="40"/>
      <c r="C71" s="62"/>
      <c r="D71" s="62"/>
      <c r="E71" s="379" t="str">
        <f>E7</f>
        <v>Desná, Loučná - Kouty nad Desnou, oprava kamenných stupňů</v>
      </c>
      <c r="F71" s="380"/>
      <c r="G71" s="380"/>
      <c r="H71" s="380"/>
      <c r="I71" s="162"/>
      <c r="J71" s="62"/>
      <c r="K71" s="62"/>
      <c r="L71" s="60"/>
    </row>
    <row r="72" spans="2:20" s="1" customFormat="1" ht="14.45" customHeight="1">
      <c r="B72" s="40"/>
      <c r="C72" s="64" t="s">
        <v>128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2.15" customHeight="1">
      <c r="B73" s="40"/>
      <c r="C73" s="62"/>
      <c r="D73" s="62"/>
      <c r="E73" s="347" t="str">
        <f>E9</f>
        <v>VRN 07 - Vedlejší rozpočtové náklady SO 07</v>
      </c>
      <c r="F73" s="381"/>
      <c r="G73" s="381"/>
      <c r="H73" s="381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>Kouty nad Desnou, Rejhotice</v>
      </c>
      <c r="G75" s="62"/>
      <c r="H75" s="62"/>
      <c r="I75" s="164" t="s">
        <v>25</v>
      </c>
      <c r="J75" s="72" t="str">
        <f>IF(J12="","",J12)</f>
        <v>25. 9. 2017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33</v>
      </c>
      <c r="J77" s="163" t="str">
        <f>E21</f>
        <v>AGPOL s.r.o., Jungmannova 153/12, 77900 Olomouc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147</v>
      </c>
      <c r="D80" s="167" t="s">
        <v>57</v>
      </c>
      <c r="E80" s="167" t="s">
        <v>53</v>
      </c>
      <c r="F80" s="167" t="s">
        <v>148</v>
      </c>
      <c r="G80" s="167" t="s">
        <v>149</v>
      </c>
      <c r="H80" s="167" t="s">
        <v>150</v>
      </c>
      <c r="I80" s="168" t="s">
        <v>151</v>
      </c>
      <c r="J80" s="167" t="s">
        <v>132</v>
      </c>
      <c r="K80" s="169" t="s">
        <v>152</v>
      </c>
      <c r="L80" s="170"/>
      <c r="M80" s="80" t="s">
        <v>153</v>
      </c>
      <c r="N80" s="81" t="s">
        <v>42</v>
      </c>
      <c r="O80" s="81" t="s">
        <v>154</v>
      </c>
      <c r="P80" s="81" t="s">
        <v>155</v>
      </c>
      <c r="Q80" s="81" t="s">
        <v>156</v>
      </c>
      <c r="R80" s="81" t="s">
        <v>157</v>
      </c>
      <c r="S80" s="81" t="s">
        <v>158</v>
      </c>
      <c r="T80" s="82" t="s">
        <v>159</v>
      </c>
    </row>
    <row r="81" spans="2:65" s="1" customFormat="1" ht="29.25" customHeight="1">
      <c r="B81" s="40"/>
      <c r="C81" s="86" t="s">
        <v>133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71</v>
      </c>
      <c r="AU81" s="23" t="s">
        <v>134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71</v>
      </c>
      <c r="E82" s="178" t="s">
        <v>1340</v>
      </c>
      <c r="F82" s="178" t="s">
        <v>1341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P83+P96+P109+P113</f>
        <v>0</v>
      </c>
      <c r="Q82" s="183"/>
      <c r="R82" s="184">
        <f>R83+R96+R109+R113</f>
        <v>0</v>
      </c>
      <c r="S82" s="183"/>
      <c r="T82" s="185">
        <f>T83+T96+T109+T113</f>
        <v>0</v>
      </c>
      <c r="AR82" s="186" t="s">
        <v>196</v>
      </c>
      <c r="AT82" s="187" t="s">
        <v>71</v>
      </c>
      <c r="AU82" s="187" t="s">
        <v>72</v>
      </c>
      <c r="AY82" s="186" t="s">
        <v>162</v>
      </c>
      <c r="BK82" s="188">
        <f>BK83+BK96+BK109+BK113</f>
        <v>0</v>
      </c>
    </row>
    <row r="83" spans="2:65" s="10" customFormat="1" ht="19.899999999999999" customHeight="1">
      <c r="B83" s="175"/>
      <c r="C83" s="176"/>
      <c r="D83" s="189" t="s">
        <v>71</v>
      </c>
      <c r="E83" s="190" t="s">
        <v>1342</v>
      </c>
      <c r="F83" s="190" t="s">
        <v>1343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0</v>
      </c>
      <c r="S83" s="183"/>
      <c r="T83" s="185">
        <f>SUM(T84:T95)</f>
        <v>0</v>
      </c>
      <c r="AR83" s="186" t="s">
        <v>196</v>
      </c>
      <c r="AT83" s="187" t="s">
        <v>71</v>
      </c>
      <c r="AU83" s="187" t="s">
        <v>80</v>
      </c>
      <c r="AY83" s="186" t="s">
        <v>162</v>
      </c>
      <c r="BK83" s="188">
        <f>SUM(BK84:BK95)</f>
        <v>0</v>
      </c>
    </row>
    <row r="84" spans="2:65" s="1" customFormat="1" ht="20.45" customHeight="1">
      <c r="B84" s="40"/>
      <c r="C84" s="192" t="s">
        <v>80</v>
      </c>
      <c r="D84" s="192" t="s">
        <v>164</v>
      </c>
      <c r="E84" s="193" t="s">
        <v>1344</v>
      </c>
      <c r="F84" s="194" t="s">
        <v>1345</v>
      </c>
      <c r="G84" s="195" t="s">
        <v>1346</v>
      </c>
      <c r="H84" s="196">
        <v>1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43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1347</v>
      </c>
      <c r="AT84" s="23" t="s">
        <v>164</v>
      </c>
      <c r="AU84" s="23" t="s">
        <v>82</v>
      </c>
      <c r="AY84" s="23" t="s">
        <v>162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80</v>
      </c>
      <c r="BK84" s="203">
        <f>ROUND(I84*H84,2)</f>
        <v>0</v>
      </c>
      <c r="BL84" s="23" t="s">
        <v>1347</v>
      </c>
      <c r="BM84" s="23" t="s">
        <v>1485</v>
      </c>
    </row>
    <row r="85" spans="2:65" s="1" customFormat="1">
      <c r="B85" s="40"/>
      <c r="C85" s="62"/>
      <c r="D85" s="204" t="s">
        <v>171</v>
      </c>
      <c r="E85" s="62"/>
      <c r="F85" s="205" t="s">
        <v>1345</v>
      </c>
      <c r="G85" s="62"/>
      <c r="H85" s="62"/>
      <c r="I85" s="162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171</v>
      </c>
      <c r="AU85" s="23" t="s">
        <v>82</v>
      </c>
    </row>
    <row r="86" spans="2:65" s="12" customFormat="1">
      <c r="B86" s="218"/>
      <c r="C86" s="219"/>
      <c r="D86" s="231" t="s">
        <v>173</v>
      </c>
      <c r="E86" s="257" t="s">
        <v>21</v>
      </c>
      <c r="F86" s="258" t="s">
        <v>80</v>
      </c>
      <c r="G86" s="219"/>
      <c r="H86" s="259">
        <v>1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173</v>
      </c>
      <c r="AU86" s="228" t="s">
        <v>82</v>
      </c>
      <c r="AV86" s="12" t="s">
        <v>82</v>
      </c>
      <c r="AW86" s="12" t="s">
        <v>36</v>
      </c>
      <c r="AX86" s="12" t="s">
        <v>80</v>
      </c>
      <c r="AY86" s="228" t="s">
        <v>162</v>
      </c>
    </row>
    <row r="87" spans="2:65" s="1" customFormat="1" ht="20.45" customHeight="1">
      <c r="B87" s="40"/>
      <c r="C87" s="192" t="s">
        <v>82</v>
      </c>
      <c r="D87" s="192" t="s">
        <v>164</v>
      </c>
      <c r="E87" s="193" t="s">
        <v>1349</v>
      </c>
      <c r="F87" s="194" t="s">
        <v>1350</v>
      </c>
      <c r="G87" s="195" t="s">
        <v>1346</v>
      </c>
      <c r="H87" s="196">
        <v>1</v>
      </c>
      <c r="I87" s="197"/>
      <c r="J87" s="198">
        <f>ROUND(I87*H87,2)</f>
        <v>0</v>
      </c>
      <c r="K87" s="194" t="s">
        <v>21</v>
      </c>
      <c r="L87" s="60"/>
      <c r="M87" s="199" t="s">
        <v>21</v>
      </c>
      <c r="N87" s="200" t="s">
        <v>43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1347</v>
      </c>
      <c r="AT87" s="23" t="s">
        <v>164</v>
      </c>
      <c r="AU87" s="23" t="s">
        <v>82</v>
      </c>
      <c r="AY87" s="23" t="s">
        <v>162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80</v>
      </c>
      <c r="BK87" s="203">
        <f>ROUND(I87*H87,2)</f>
        <v>0</v>
      </c>
      <c r="BL87" s="23" t="s">
        <v>1347</v>
      </c>
      <c r="BM87" s="23" t="s">
        <v>1486</v>
      </c>
    </row>
    <row r="88" spans="2:65" s="1" customFormat="1">
      <c r="B88" s="40"/>
      <c r="C88" s="62"/>
      <c r="D88" s="204" t="s">
        <v>171</v>
      </c>
      <c r="E88" s="62"/>
      <c r="F88" s="205" t="s">
        <v>1350</v>
      </c>
      <c r="G88" s="62"/>
      <c r="H88" s="62"/>
      <c r="I88" s="162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171</v>
      </c>
      <c r="AU88" s="23" t="s">
        <v>82</v>
      </c>
    </row>
    <row r="89" spans="2:65" s="12" customFormat="1">
      <c r="B89" s="218"/>
      <c r="C89" s="219"/>
      <c r="D89" s="231" t="s">
        <v>173</v>
      </c>
      <c r="E89" s="257" t="s">
        <v>21</v>
      </c>
      <c r="F89" s="258" t="s">
        <v>80</v>
      </c>
      <c r="G89" s="219"/>
      <c r="H89" s="259">
        <v>1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173</v>
      </c>
      <c r="AU89" s="228" t="s">
        <v>82</v>
      </c>
      <c r="AV89" s="12" t="s">
        <v>82</v>
      </c>
      <c r="AW89" s="12" t="s">
        <v>36</v>
      </c>
      <c r="AX89" s="12" t="s">
        <v>80</v>
      </c>
      <c r="AY89" s="228" t="s">
        <v>162</v>
      </c>
    </row>
    <row r="90" spans="2:65" s="1" customFormat="1" ht="20.45" customHeight="1">
      <c r="B90" s="40"/>
      <c r="C90" s="192" t="s">
        <v>183</v>
      </c>
      <c r="D90" s="192" t="s">
        <v>164</v>
      </c>
      <c r="E90" s="193" t="s">
        <v>1352</v>
      </c>
      <c r="F90" s="194" t="s">
        <v>1353</v>
      </c>
      <c r="G90" s="195" t="s">
        <v>1346</v>
      </c>
      <c r="H90" s="196">
        <v>1</v>
      </c>
      <c r="I90" s="197"/>
      <c r="J90" s="198">
        <f>ROUND(I90*H90,2)</f>
        <v>0</v>
      </c>
      <c r="K90" s="194" t="s">
        <v>1354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1347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1347</v>
      </c>
      <c r="BM90" s="23" t="s">
        <v>1487</v>
      </c>
    </row>
    <row r="91" spans="2:65" s="1" customFormat="1">
      <c r="B91" s="40"/>
      <c r="C91" s="62"/>
      <c r="D91" s="204" t="s">
        <v>171</v>
      </c>
      <c r="E91" s="62"/>
      <c r="F91" s="205" t="s">
        <v>1356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2" customFormat="1">
      <c r="B92" s="218"/>
      <c r="C92" s="219"/>
      <c r="D92" s="231" t="s">
        <v>173</v>
      </c>
      <c r="E92" s="257" t="s">
        <v>21</v>
      </c>
      <c r="F92" s="258" t="s">
        <v>80</v>
      </c>
      <c r="G92" s="219"/>
      <c r="H92" s="259">
        <v>1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173</v>
      </c>
      <c r="AU92" s="228" t="s">
        <v>82</v>
      </c>
      <c r="AV92" s="12" t="s">
        <v>82</v>
      </c>
      <c r="AW92" s="12" t="s">
        <v>36</v>
      </c>
      <c r="AX92" s="12" t="s">
        <v>80</v>
      </c>
      <c r="AY92" s="228" t="s">
        <v>162</v>
      </c>
    </row>
    <row r="93" spans="2:65" s="1" customFormat="1" ht="20.45" customHeight="1">
      <c r="B93" s="40"/>
      <c r="C93" s="192" t="s">
        <v>169</v>
      </c>
      <c r="D93" s="192" t="s">
        <v>164</v>
      </c>
      <c r="E93" s="193" t="s">
        <v>1357</v>
      </c>
      <c r="F93" s="194" t="s">
        <v>1358</v>
      </c>
      <c r="G93" s="195" t="s">
        <v>1346</v>
      </c>
      <c r="H93" s="196">
        <v>1</v>
      </c>
      <c r="I93" s="197"/>
      <c r="J93" s="198">
        <f>ROUND(I93*H93,2)</f>
        <v>0</v>
      </c>
      <c r="K93" s="194" t="s">
        <v>1354</v>
      </c>
      <c r="L93" s="60"/>
      <c r="M93" s="199" t="s">
        <v>21</v>
      </c>
      <c r="N93" s="200" t="s">
        <v>43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1347</v>
      </c>
      <c r="AT93" s="23" t="s">
        <v>164</v>
      </c>
      <c r="AU93" s="23" t="s">
        <v>82</v>
      </c>
      <c r="AY93" s="23" t="s">
        <v>162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80</v>
      </c>
      <c r="BK93" s="203">
        <f>ROUND(I93*H93,2)</f>
        <v>0</v>
      </c>
      <c r="BL93" s="23" t="s">
        <v>1347</v>
      </c>
      <c r="BM93" s="23" t="s">
        <v>1488</v>
      </c>
    </row>
    <row r="94" spans="2:65" s="1" customFormat="1" ht="27">
      <c r="B94" s="40"/>
      <c r="C94" s="62"/>
      <c r="D94" s="204" t="s">
        <v>171</v>
      </c>
      <c r="E94" s="62"/>
      <c r="F94" s="205" t="s">
        <v>1360</v>
      </c>
      <c r="G94" s="62"/>
      <c r="H94" s="62"/>
      <c r="I94" s="162"/>
      <c r="J94" s="62"/>
      <c r="K94" s="62"/>
      <c r="L94" s="60"/>
      <c r="M94" s="206"/>
      <c r="N94" s="41"/>
      <c r="O94" s="41"/>
      <c r="P94" s="41"/>
      <c r="Q94" s="41"/>
      <c r="R94" s="41"/>
      <c r="S94" s="41"/>
      <c r="T94" s="77"/>
      <c r="AT94" s="23" t="s">
        <v>171</v>
      </c>
      <c r="AU94" s="23" t="s">
        <v>82</v>
      </c>
    </row>
    <row r="95" spans="2:65" s="12" customFormat="1">
      <c r="B95" s="218"/>
      <c r="C95" s="219"/>
      <c r="D95" s="204" t="s">
        <v>173</v>
      </c>
      <c r="E95" s="220" t="s">
        <v>21</v>
      </c>
      <c r="F95" s="221" t="s">
        <v>80</v>
      </c>
      <c r="G95" s="219"/>
      <c r="H95" s="222">
        <v>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173</v>
      </c>
      <c r="AU95" s="228" t="s">
        <v>82</v>
      </c>
      <c r="AV95" s="12" t="s">
        <v>82</v>
      </c>
      <c r="AW95" s="12" t="s">
        <v>36</v>
      </c>
      <c r="AX95" s="12" t="s">
        <v>80</v>
      </c>
      <c r="AY95" s="228" t="s">
        <v>162</v>
      </c>
    </row>
    <row r="96" spans="2:65" s="10" customFormat="1" ht="29.85" customHeight="1">
      <c r="B96" s="175"/>
      <c r="C96" s="176"/>
      <c r="D96" s="189" t="s">
        <v>71</v>
      </c>
      <c r="E96" s="190" t="s">
        <v>1361</v>
      </c>
      <c r="F96" s="190" t="s">
        <v>1362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SUM(P97:P108)</f>
        <v>0</v>
      </c>
      <c r="Q96" s="183"/>
      <c r="R96" s="184">
        <f>SUM(R97:R108)</f>
        <v>0</v>
      </c>
      <c r="S96" s="183"/>
      <c r="T96" s="185">
        <f>SUM(T97:T108)</f>
        <v>0</v>
      </c>
      <c r="AR96" s="186" t="s">
        <v>196</v>
      </c>
      <c r="AT96" s="187" t="s">
        <v>71</v>
      </c>
      <c r="AU96" s="187" t="s">
        <v>80</v>
      </c>
      <c r="AY96" s="186" t="s">
        <v>162</v>
      </c>
      <c r="BK96" s="188">
        <f>SUM(BK97:BK108)</f>
        <v>0</v>
      </c>
    </row>
    <row r="97" spans="2:65" s="1" customFormat="1" ht="20.45" customHeight="1">
      <c r="B97" s="40"/>
      <c r="C97" s="192" t="s">
        <v>196</v>
      </c>
      <c r="D97" s="192" t="s">
        <v>164</v>
      </c>
      <c r="E97" s="193" t="s">
        <v>1363</v>
      </c>
      <c r="F97" s="194" t="s">
        <v>1364</v>
      </c>
      <c r="G97" s="195" t="s">
        <v>1346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43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1347</v>
      </c>
      <c r="AT97" s="23" t="s">
        <v>164</v>
      </c>
      <c r="AU97" s="23" t="s">
        <v>82</v>
      </c>
      <c r="AY97" s="23" t="s">
        <v>162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80</v>
      </c>
      <c r="BK97" s="203">
        <f>ROUND(I97*H97,2)</f>
        <v>0</v>
      </c>
      <c r="BL97" s="23" t="s">
        <v>1347</v>
      </c>
      <c r="BM97" s="23" t="s">
        <v>1489</v>
      </c>
    </row>
    <row r="98" spans="2:65" s="1" customFormat="1">
      <c r="B98" s="40"/>
      <c r="C98" s="62"/>
      <c r="D98" s="204" t="s">
        <v>171</v>
      </c>
      <c r="E98" s="62"/>
      <c r="F98" s="205" t="s">
        <v>1366</v>
      </c>
      <c r="G98" s="62"/>
      <c r="H98" s="62"/>
      <c r="I98" s="162"/>
      <c r="J98" s="62"/>
      <c r="K98" s="62"/>
      <c r="L98" s="60"/>
      <c r="M98" s="206"/>
      <c r="N98" s="41"/>
      <c r="O98" s="41"/>
      <c r="P98" s="41"/>
      <c r="Q98" s="41"/>
      <c r="R98" s="41"/>
      <c r="S98" s="41"/>
      <c r="T98" s="77"/>
      <c r="AT98" s="23" t="s">
        <v>171</v>
      </c>
      <c r="AU98" s="23" t="s">
        <v>82</v>
      </c>
    </row>
    <row r="99" spans="2:65" s="12" customFormat="1">
      <c r="B99" s="218"/>
      <c r="C99" s="219"/>
      <c r="D99" s="231" t="s">
        <v>173</v>
      </c>
      <c r="E99" s="257" t="s">
        <v>21</v>
      </c>
      <c r="F99" s="258" t="s">
        <v>80</v>
      </c>
      <c r="G99" s="219"/>
      <c r="H99" s="259">
        <v>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173</v>
      </c>
      <c r="AU99" s="228" t="s">
        <v>82</v>
      </c>
      <c r="AV99" s="12" t="s">
        <v>82</v>
      </c>
      <c r="AW99" s="12" t="s">
        <v>36</v>
      </c>
      <c r="AX99" s="12" t="s">
        <v>80</v>
      </c>
      <c r="AY99" s="228" t="s">
        <v>162</v>
      </c>
    </row>
    <row r="100" spans="2:65" s="1" customFormat="1" ht="20.45" customHeight="1">
      <c r="B100" s="40"/>
      <c r="C100" s="192" t="s">
        <v>204</v>
      </c>
      <c r="D100" s="192" t="s">
        <v>164</v>
      </c>
      <c r="E100" s="193" t="s">
        <v>1367</v>
      </c>
      <c r="F100" s="194" t="s">
        <v>1368</v>
      </c>
      <c r="G100" s="195" t="s">
        <v>1346</v>
      </c>
      <c r="H100" s="196">
        <v>1</v>
      </c>
      <c r="I100" s="197"/>
      <c r="J100" s="198">
        <f>ROUND(I100*H100,2)</f>
        <v>0</v>
      </c>
      <c r="K100" s="194" t="s">
        <v>21</v>
      </c>
      <c r="L100" s="60"/>
      <c r="M100" s="199" t="s">
        <v>21</v>
      </c>
      <c r="N100" s="200" t="s">
        <v>43</v>
      </c>
      <c r="O100" s="41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3" t="s">
        <v>1347</v>
      </c>
      <c r="AT100" s="23" t="s">
        <v>164</v>
      </c>
      <c r="AU100" s="23" t="s">
        <v>82</v>
      </c>
      <c r="AY100" s="23" t="s">
        <v>162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80</v>
      </c>
      <c r="BK100" s="203">
        <f>ROUND(I100*H100,2)</f>
        <v>0</v>
      </c>
      <c r="BL100" s="23" t="s">
        <v>1347</v>
      </c>
      <c r="BM100" s="23" t="s">
        <v>1490</v>
      </c>
    </row>
    <row r="101" spans="2:65" s="1" customFormat="1">
      <c r="B101" s="40"/>
      <c r="C101" s="62"/>
      <c r="D101" s="204" t="s">
        <v>171</v>
      </c>
      <c r="E101" s="62"/>
      <c r="F101" s="205" t="s">
        <v>1366</v>
      </c>
      <c r="G101" s="62"/>
      <c r="H101" s="62"/>
      <c r="I101" s="162"/>
      <c r="J101" s="62"/>
      <c r="K101" s="62"/>
      <c r="L101" s="60"/>
      <c r="M101" s="206"/>
      <c r="N101" s="41"/>
      <c r="O101" s="41"/>
      <c r="P101" s="41"/>
      <c r="Q101" s="41"/>
      <c r="R101" s="41"/>
      <c r="S101" s="41"/>
      <c r="T101" s="77"/>
      <c r="AT101" s="23" t="s">
        <v>171</v>
      </c>
      <c r="AU101" s="23" t="s">
        <v>82</v>
      </c>
    </row>
    <row r="102" spans="2:65" s="12" customFormat="1">
      <c r="B102" s="218"/>
      <c r="C102" s="219"/>
      <c r="D102" s="231" t="s">
        <v>173</v>
      </c>
      <c r="E102" s="257" t="s">
        <v>21</v>
      </c>
      <c r="F102" s="258" t="s">
        <v>80</v>
      </c>
      <c r="G102" s="219"/>
      <c r="H102" s="259">
        <v>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173</v>
      </c>
      <c r="AU102" s="228" t="s">
        <v>82</v>
      </c>
      <c r="AV102" s="12" t="s">
        <v>82</v>
      </c>
      <c r="AW102" s="12" t="s">
        <v>36</v>
      </c>
      <c r="AX102" s="12" t="s">
        <v>80</v>
      </c>
      <c r="AY102" s="228" t="s">
        <v>162</v>
      </c>
    </row>
    <row r="103" spans="2:65" s="1" customFormat="1" ht="20.45" customHeight="1">
      <c r="B103" s="40"/>
      <c r="C103" s="192" t="s">
        <v>214</v>
      </c>
      <c r="D103" s="192" t="s">
        <v>164</v>
      </c>
      <c r="E103" s="193" t="s">
        <v>1370</v>
      </c>
      <c r="F103" s="194" t="s">
        <v>1371</v>
      </c>
      <c r="G103" s="195" t="s">
        <v>1346</v>
      </c>
      <c r="H103" s="196">
        <v>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43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1347</v>
      </c>
      <c r="AT103" s="23" t="s">
        <v>164</v>
      </c>
      <c r="AU103" s="23" t="s">
        <v>82</v>
      </c>
      <c r="AY103" s="23" t="s">
        <v>162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80</v>
      </c>
      <c r="BK103" s="203">
        <f>ROUND(I103*H103,2)</f>
        <v>0</v>
      </c>
      <c r="BL103" s="23" t="s">
        <v>1347</v>
      </c>
      <c r="BM103" s="23" t="s">
        <v>1491</v>
      </c>
    </row>
    <row r="104" spans="2:65" s="1" customFormat="1" ht="27">
      <c r="B104" s="40"/>
      <c r="C104" s="62"/>
      <c r="D104" s="204" t="s">
        <v>171</v>
      </c>
      <c r="E104" s="62"/>
      <c r="F104" s="205" t="s">
        <v>1373</v>
      </c>
      <c r="G104" s="62"/>
      <c r="H104" s="62"/>
      <c r="I104" s="162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171</v>
      </c>
      <c r="AU104" s="23" t="s">
        <v>82</v>
      </c>
    </row>
    <row r="105" spans="2:65" s="12" customFormat="1">
      <c r="B105" s="218"/>
      <c r="C105" s="219"/>
      <c r="D105" s="231" t="s">
        <v>173</v>
      </c>
      <c r="E105" s="257" t="s">
        <v>21</v>
      </c>
      <c r="F105" s="258" t="s">
        <v>80</v>
      </c>
      <c r="G105" s="219"/>
      <c r="H105" s="259">
        <v>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173</v>
      </c>
      <c r="AU105" s="228" t="s">
        <v>82</v>
      </c>
      <c r="AV105" s="12" t="s">
        <v>82</v>
      </c>
      <c r="AW105" s="12" t="s">
        <v>36</v>
      </c>
      <c r="AX105" s="12" t="s">
        <v>80</v>
      </c>
      <c r="AY105" s="228" t="s">
        <v>162</v>
      </c>
    </row>
    <row r="106" spans="2:65" s="1" customFormat="1" ht="20.45" customHeight="1">
      <c r="B106" s="40"/>
      <c r="C106" s="192" t="s">
        <v>223</v>
      </c>
      <c r="D106" s="192" t="s">
        <v>164</v>
      </c>
      <c r="E106" s="193" t="s">
        <v>1374</v>
      </c>
      <c r="F106" s="194" t="s">
        <v>1375</v>
      </c>
      <c r="G106" s="195" t="s">
        <v>1346</v>
      </c>
      <c r="H106" s="196">
        <v>1</v>
      </c>
      <c r="I106" s="197"/>
      <c r="J106" s="198">
        <f>ROUND(I106*H106,2)</f>
        <v>0</v>
      </c>
      <c r="K106" s="194" t="s">
        <v>21</v>
      </c>
      <c r="L106" s="60"/>
      <c r="M106" s="199" t="s">
        <v>21</v>
      </c>
      <c r="N106" s="200" t="s">
        <v>43</v>
      </c>
      <c r="O106" s="41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3" t="s">
        <v>1347</v>
      </c>
      <c r="AT106" s="23" t="s">
        <v>164</v>
      </c>
      <c r="AU106" s="23" t="s">
        <v>82</v>
      </c>
      <c r="AY106" s="23" t="s">
        <v>162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80</v>
      </c>
      <c r="BK106" s="203">
        <f>ROUND(I106*H106,2)</f>
        <v>0</v>
      </c>
      <c r="BL106" s="23" t="s">
        <v>1347</v>
      </c>
      <c r="BM106" s="23" t="s">
        <v>1492</v>
      </c>
    </row>
    <row r="107" spans="2:65" s="1" customFormat="1">
      <c r="B107" s="40"/>
      <c r="C107" s="62"/>
      <c r="D107" s="204" t="s">
        <v>171</v>
      </c>
      <c r="E107" s="62"/>
      <c r="F107" s="205" t="s">
        <v>1375</v>
      </c>
      <c r="G107" s="62"/>
      <c r="H107" s="62"/>
      <c r="I107" s="162"/>
      <c r="J107" s="62"/>
      <c r="K107" s="62"/>
      <c r="L107" s="60"/>
      <c r="M107" s="206"/>
      <c r="N107" s="41"/>
      <c r="O107" s="41"/>
      <c r="P107" s="41"/>
      <c r="Q107" s="41"/>
      <c r="R107" s="41"/>
      <c r="S107" s="41"/>
      <c r="T107" s="77"/>
      <c r="AT107" s="23" t="s">
        <v>171</v>
      </c>
      <c r="AU107" s="23" t="s">
        <v>82</v>
      </c>
    </row>
    <row r="108" spans="2:65" s="12" customFormat="1">
      <c r="B108" s="218"/>
      <c r="C108" s="219"/>
      <c r="D108" s="204" t="s">
        <v>173</v>
      </c>
      <c r="E108" s="220" t="s">
        <v>21</v>
      </c>
      <c r="F108" s="221" t="s">
        <v>80</v>
      </c>
      <c r="G108" s="219"/>
      <c r="H108" s="222">
        <v>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173</v>
      </c>
      <c r="AU108" s="228" t="s">
        <v>82</v>
      </c>
      <c r="AV108" s="12" t="s">
        <v>82</v>
      </c>
      <c r="AW108" s="12" t="s">
        <v>36</v>
      </c>
      <c r="AX108" s="12" t="s">
        <v>80</v>
      </c>
      <c r="AY108" s="228" t="s">
        <v>162</v>
      </c>
    </row>
    <row r="109" spans="2:65" s="10" customFormat="1" ht="29.85" customHeight="1">
      <c r="B109" s="175"/>
      <c r="C109" s="176"/>
      <c r="D109" s="189" t="s">
        <v>71</v>
      </c>
      <c r="E109" s="190" t="s">
        <v>1377</v>
      </c>
      <c r="F109" s="190" t="s">
        <v>1378</v>
      </c>
      <c r="G109" s="176"/>
      <c r="H109" s="176"/>
      <c r="I109" s="179"/>
      <c r="J109" s="191">
        <f>BK109</f>
        <v>0</v>
      </c>
      <c r="K109" s="176"/>
      <c r="L109" s="181"/>
      <c r="M109" s="182"/>
      <c r="N109" s="183"/>
      <c r="O109" s="183"/>
      <c r="P109" s="184">
        <f>SUM(P110:P112)</f>
        <v>0</v>
      </c>
      <c r="Q109" s="183"/>
      <c r="R109" s="184">
        <f>SUM(R110:R112)</f>
        <v>0</v>
      </c>
      <c r="S109" s="183"/>
      <c r="T109" s="185">
        <f>SUM(T110:T112)</f>
        <v>0</v>
      </c>
      <c r="AR109" s="186" t="s">
        <v>196</v>
      </c>
      <c r="AT109" s="187" t="s">
        <v>71</v>
      </c>
      <c r="AU109" s="187" t="s">
        <v>80</v>
      </c>
      <c r="AY109" s="186" t="s">
        <v>162</v>
      </c>
      <c r="BK109" s="188">
        <f>SUM(BK110:BK112)</f>
        <v>0</v>
      </c>
    </row>
    <row r="110" spans="2:65" s="1" customFormat="1" ht="20.45" customHeight="1">
      <c r="B110" s="40"/>
      <c r="C110" s="192" t="s">
        <v>231</v>
      </c>
      <c r="D110" s="192" t="s">
        <v>164</v>
      </c>
      <c r="E110" s="193" t="s">
        <v>1379</v>
      </c>
      <c r="F110" s="194" t="s">
        <v>1380</v>
      </c>
      <c r="G110" s="195" t="s">
        <v>1346</v>
      </c>
      <c r="H110" s="196">
        <v>1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43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1381</v>
      </c>
      <c r="AT110" s="23" t="s">
        <v>164</v>
      </c>
      <c r="AU110" s="23" t="s">
        <v>82</v>
      </c>
      <c r="AY110" s="23" t="s">
        <v>162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80</v>
      </c>
      <c r="BK110" s="203">
        <f>ROUND(I110*H110,2)</f>
        <v>0</v>
      </c>
      <c r="BL110" s="23" t="s">
        <v>1381</v>
      </c>
      <c r="BM110" s="23" t="s">
        <v>1493</v>
      </c>
    </row>
    <row r="111" spans="2:65" s="1" customFormat="1">
      <c r="B111" s="40"/>
      <c r="C111" s="62"/>
      <c r="D111" s="204" t="s">
        <v>171</v>
      </c>
      <c r="E111" s="62"/>
      <c r="F111" s="205" t="s">
        <v>1383</v>
      </c>
      <c r="G111" s="62"/>
      <c r="H111" s="62"/>
      <c r="I111" s="162"/>
      <c r="J111" s="62"/>
      <c r="K111" s="62"/>
      <c r="L111" s="60"/>
      <c r="M111" s="206"/>
      <c r="N111" s="41"/>
      <c r="O111" s="41"/>
      <c r="P111" s="41"/>
      <c r="Q111" s="41"/>
      <c r="R111" s="41"/>
      <c r="S111" s="41"/>
      <c r="T111" s="77"/>
      <c r="AT111" s="23" t="s">
        <v>171</v>
      </c>
      <c r="AU111" s="23" t="s">
        <v>82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80</v>
      </c>
      <c r="G112" s="219"/>
      <c r="H112" s="222">
        <v>1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80</v>
      </c>
      <c r="AY112" s="228" t="s">
        <v>162</v>
      </c>
    </row>
    <row r="113" spans="2:65" s="10" customFormat="1" ht="29.85" customHeight="1">
      <c r="B113" s="175"/>
      <c r="C113" s="176"/>
      <c r="D113" s="189" t="s">
        <v>71</v>
      </c>
      <c r="E113" s="190" t="s">
        <v>1391</v>
      </c>
      <c r="F113" s="190" t="s">
        <v>1392</v>
      </c>
      <c r="G113" s="176"/>
      <c r="H113" s="176"/>
      <c r="I113" s="179"/>
      <c r="J113" s="191">
        <f>BK113</f>
        <v>0</v>
      </c>
      <c r="K113" s="176"/>
      <c r="L113" s="181"/>
      <c r="M113" s="182"/>
      <c r="N113" s="183"/>
      <c r="O113" s="183"/>
      <c r="P113" s="184">
        <f>SUM(P114:P125)</f>
        <v>0</v>
      </c>
      <c r="Q113" s="183"/>
      <c r="R113" s="184">
        <f>SUM(R114:R125)</f>
        <v>0</v>
      </c>
      <c r="S113" s="183"/>
      <c r="T113" s="185">
        <f>SUM(T114:T125)</f>
        <v>0</v>
      </c>
      <c r="AR113" s="186" t="s">
        <v>196</v>
      </c>
      <c r="AT113" s="187" t="s">
        <v>71</v>
      </c>
      <c r="AU113" s="187" t="s">
        <v>80</v>
      </c>
      <c r="AY113" s="186" t="s">
        <v>162</v>
      </c>
      <c r="BK113" s="188">
        <f>SUM(BK114:BK125)</f>
        <v>0</v>
      </c>
    </row>
    <row r="114" spans="2:65" s="1" customFormat="1" ht="20.45" customHeight="1">
      <c r="B114" s="40"/>
      <c r="C114" s="192" t="s">
        <v>245</v>
      </c>
      <c r="D114" s="192" t="s">
        <v>164</v>
      </c>
      <c r="E114" s="193" t="s">
        <v>1393</v>
      </c>
      <c r="F114" s="194" t="s">
        <v>1394</v>
      </c>
      <c r="G114" s="195" t="s">
        <v>1346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1347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1347</v>
      </c>
      <c r="BM114" s="23" t="s">
        <v>1494</v>
      </c>
    </row>
    <row r="115" spans="2:65" s="1" customFormat="1">
      <c r="B115" s="40"/>
      <c r="C115" s="62"/>
      <c r="D115" s="204" t="s">
        <v>171</v>
      </c>
      <c r="E115" s="62"/>
      <c r="F115" s="205" t="s">
        <v>1394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2" customFormat="1">
      <c r="B116" s="218"/>
      <c r="C116" s="219"/>
      <c r="D116" s="231" t="s">
        <v>173</v>
      </c>
      <c r="E116" s="257" t="s">
        <v>21</v>
      </c>
      <c r="F116" s="258" t="s">
        <v>80</v>
      </c>
      <c r="G116" s="219"/>
      <c r="H116" s="259">
        <v>1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173</v>
      </c>
      <c r="AU116" s="228" t="s">
        <v>82</v>
      </c>
      <c r="AV116" s="12" t="s">
        <v>82</v>
      </c>
      <c r="AW116" s="12" t="s">
        <v>36</v>
      </c>
      <c r="AX116" s="12" t="s">
        <v>80</v>
      </c>
      <c r="AY116" s="228" t="s">
        <v>162</v>
      </c>
    </row>
    <row r="117" spans="2:65" s="1" customFormat="1" ht="20.45" customHeight="1">
      <c r="B117" s="40"/>
      <c r="C117" s="192" t="s">
        <v>252</v>
      </c>
      <c r="D117" s="192" t="s">
        <v>164</v>
      </c>
      <c r="E117" s="193" t="s">
        <v>1396</v>
      </c>
      <c r="F117" s="194" t="s">
        <v>1397</v>
      </c>
      <c r="G117" s="195" t="s">
        <v>1346</v>
      </c>
      <c r="H117" s="196">
        <v>1</v>
      </c>
      <c r="I117" s="197"/>
      <c r="J117" s="198">
        <f>ROUND(I117*H117,2)</f>
        <v>0</v>
      </c>
      <c r="K117" s="194" t="s">
        <v>21</v>
      </c>
      <c r="L117" s="60"/>
      <c r="M117" s="199" t="s">
        <v>21</v>
      </c>
      <c r="N117" s="200" t="s">
        <v>43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1347</v>
      </c>
      <c r="AT117" s="23" t="s">
        <v>164</v>
      </c>
      <c r="AU117" s="23" t="s">
        <v>82</v>
      </c>
      <c r="AY117" s="23" t="s">
        <v>162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80</v>
      </c>
      <c r="BK117" s="203">
        <f>ROUND(I117*H117,2)</f>
        <v>0</v>
      </c>
      <c r="BL117" s="23" t="s">
        <v>1347</v>
      </c>
      <c r="BM117" s="23" t="s">
        <v>1495</v>
      </c>
    </row>
    <row r="118" spans="2:65" s="1" customFormat="1">
      <c r="B118" s="40"/>
      <c r="C118" s="62"/>
      <c r="D118" s="204" t="s">
        <v>171</v>
      </c>
      <c r="E118" s="62"/>
      <c r="F118" s="205" t="s">
        <v>1397</v>
      </c>
      <c r="G118" s="62"/>
      <c r="H118" s="62"/>
      <c r="I118" s="162"/>
      <c r="J118" s="62"/>
      <c r="K118" s="62"/>
      <c r="L118" s="60"/>
      <c r="M118" s="206"/>
      <c r="N118" s="41"/>
      <c r="O118" s="41"/>
      <c r="P118" s="41"/>
      <c r="Q118" s="41"/>
      <c r="R118" s="41"/>
      <c r="S118" s="41"/>
      <c r="T118" s="77"/>
      <c r="AT118" s="23" t="s">
        <v>171</v>
      </c>
      <c r="AU118" s="23" t="s">
        <v>82</v>
      </c>
    </row>
    <row r="119" spans="2:65" s="12" customFormat="1">
      <c r="B119" s="218"/>
      <c r="C119" s="219"/>
      <c r="D119" s="231" t="s">
        <v>173</v>
      </c>
      <c r="E119" s="257" t="s">
        <v>21</v>
      </c>
      <c r="F119" s="258" t="s">
        <v>80</v>
      </c>
      <c r="G119" s="219"/>
      <c r="H119" s="259">
        <v>1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173</v>
      </c>
      <c r="AU119" s="228" t="s">
        <v>82</v>
      </c>
      <c r="AV119" s="12" t="s">
        <v>82</v>
      </c>
      <c r="AW119" s="12" t="s">
        <v>36</v>
      </c>
      <c r="AX119" s="12" t="s">
        <v>80</v>
      </c>
      <c r="AY119" s="228" t="s">
        <v>162</v>
      </c>
    </row>
    <row r="120" spans="2:65" s="1" customFormat="1" ht="20.45" customHeight="1">
      <c r="B120" s="40"/>
      <c r="C120" s="192" t="s">
        <v>259</v>
      </c>
      <c r="D120" s="192" t="s">
        <v>164</v>
      </c>
      <c r="E120" s="193" t="s">
        <v>1399</v>
      </c>
      <c r="F120" s="194" t="s">
        <v>1400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1496</v>
      </c>
    </row>
    <row r="121" spans="2:65" s="1" customFormat="1" ht="27">
      <c r="B121" s="40"/>
      <c r="C121" s="62"/>
      <c r="D121" s="204" t="s">
        <v>171</v>
      </c>
      <c r="E121" s="62"/>
      <c r="F121" s="205" t="s">
        <v>1402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265</v>
      </c>
      <c r="D123" s="192" t="s">
        <v>164</v>
      </c>
      <c r="E123" s="193" t="s">
        <v>1403</v>
      </c>
      <c r="F123" s="194" t="s">
        <v>1404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1497</v>
      </c>
    </row>
    <row r="124" spans="2:65" s="1" customFormat="1">
      <c r="B124" s="40"/>
      <c r="C124" s="62"/>
      <c r="D124" s="204" t="s">
        <v>171</v>
      </c>
      <c r="E124" s="62"/>
      <c r="F124" s="205" t="s">
        <v>1404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80</v>
      </c>
      <c r="G125" s="219"/>
      <c r="H125" s="222">
        <v>1</v>
      </c>
      <c r="I125" s="223"/>
      <c r="J125" s="219"/>
      <c r="K125" s="219"/>
      <c r="L125" s="224"/>
      <c r="M125" s="260"/>
      <c r="N125" s="261"/>
      <c r="O125" s="261"/>
      <c r="P125" s="261"/>
      <c r="Q125" s="261"/>
      <c r="R125" s="261"/>
      <c r="S125" s="261"/>
      <c r="T125" s="262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6.95" customHeight="1">
      <c r="B126" s="55"/>
      <c r="C126" s="56"/>
      <c r="D126" s="56"/>
      <c r="E126" s="56"/>
      <c r="F126" s="56"/>
      <c r="G126" s="56"/>
      <c r="H126" s="56"/>
      <c r="I126" s="138"/>
      <c r="J126" s="56"/>
      <c r="K126" s="56"/>
      <c r="L126" s="60"/>
    </row>
  </sheetData>
  <sheetProtection password="CC35" sheet="1" objects="1" scenarios="1" formatCells="0" formatColumns="0" formatRows="0" sort="0" autoFilter="0"/>
  <autoFilter ref="C80:K125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3" customWidth="1"/>
    <col min="2" max="2" width="1.6640625" style="263" customWidth="1"/>
    <col min="3" max="4" width="5" style="263" customWidth="1"/>
    <col min="5" max="5" width="11.6640625" style="263" customWidth="1"/>
    <col min="6" max="6" width="9.1640625" style="263" customWidth="1"/>
    <col min="7" max="7" width="5" style="263" customWidth="1"/>
    <col min="8" max="8" width="77.83203125" style="263" customWidth="1"/>
    <col min="9" max="10" width="20" style="263" customWidth="1"/>
    <col min="11" max="11" width="1.6640625" style="263" customWidth="1"/>
  </cols>
  <sheetData>
    <row r="1" spans="2:11" ht="37.5" customHeight="1"/>
    <row r="2" spans="2:1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pans="2:11" s="14" customFormat="1" ht="45" customHeight="1">
      <c r="B3" s="267"/>
      <c r="C3" s="388" t="s">
        <v>1498</v>
      </c>
      <c r="D3" s="388"/>
      <c r="E3" s="388"/>
      <c r="F3" s="388"/>
      <c r="G3" s="388"/>
      <c r="H3" s="388"/>
      <c r="I3" s="388"/>
      <c r="J3" s="388"/>
      <c r="K3" s="268"/>
    </row>
    <row r="4" spans="2:11" ht="25.5" customHeight="1">
      <c r="B4" s="269"/>
      <c r="C4" s="389" t="s">
        <v>1499</v>
      </c>
      <c r="D4" s="389"/>
      <c r="E4" s="389"/>
      <c r="F4" s="389"/>
      <c r="G4" s="389"/>
      <c r="H4" s="389"/>
      <c r="I4" s="389"/>
      <c r="J4" s="389"/>
      <c r="K4" s="270"/>
    </row>
    <row r="5" spans="2:11" ht="5.25" customHeight="1">
      <c r="B5" s="269"/>
      <c r="C5" s="271"/>
      <c r="D5" s="271"/>
      <c r="E5" s="271"/>
      <c r="F5" s="271"/>
      <c r="G5" s="271"/>
      <c r="H5" s="271"/>
      <c r="I5" s="271"/>
      <c r="J5" s="271"/>
      <c r="K5" s="270"/>
    </row>
    <row r="6" spans="2:11" ht="15" customHeight="1">
      <c r="B6" s="269"/>
      <c r="C6" s="387" t="s">
        <v>1500</v>
      </c>
      <c r="D6" s="387"/>
      <c r="E6" s="387"/>
      <c r="F6" s="387"/>
      <c r="G6" s="387"/>
      <c r="H6" s="387"/>
      <c r="I6" s="387"/>
      <c r="J6" s="387"/>
      <c r="K6" s="270"/>
    </row>
    <row r="7" spans="2:11" ht="15" customHeight="1">
      <c r="B7" s="273"/>
      <c r="C7" s="387" t="s">
        <v>1501</v>
      </c>
      <c r="D7" s="387"/>
      <c r="E7" s="387"/>
      <c r="F7" s="387"/>
      <c r="G7" s="387"/>
      <c r="H7" s="387"/>
      <c r="I7" s="387"/>
      <c r="J7" s="387"/>
      <c r="K7" s="270"/>
    </row>
    <row r="8" spans="2:1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pans="2:11" ht="15" customHeight="1">
      <c r="B9" s="273"/>
      <c r="C9" s="387" t="s">
        <v>1502</v>
      </c>
      <c r="D9" s="387"/>
      <c r="E9" s="387"/>
      <c r="F9" s="387"/>
      <c r="G9" s="387"/>
      <c r="H9" s="387"/>
      <c r="I9" s="387"/>
      <c r="J9" s="387"/>
      <c r="K9" s="270"/>
    </row>
    <row r="10" spans="2:11" ht="15" customHeight="1">
      <c r="B10" s="273"/>
      <c r="C10" s="272"/>
      <c r="D10" s="387" t="s">
        <v>1503</v>
      </c>
      <c r="E10" s="387"/>
      <c r="F10" s="387"/>
      <c r="G10" s="387"/>
      <c r="H10" s="387"/>
      <c r="I10" s="387"/>
      <c r="J10" s="387"/>
      <c r="K10" s="270"/>
    </row>
    <row r="11" spans="2:11" ht="15" customHeight="1">
      <c r="B11" s="273"/>
      <c r="C11" s="274"/>
      <c r="D11" s="387" t="s">
        <v>1504</v>
      </c>
      <c r="E11" s="387"/>
      <c r="F11" s="387"/>
      <c r="G11" s="387"/>
      <c r="H11" s="387"/>
      <c r="I11" s="387"/>
      <c r="J11" s="387"/>
      <c r="K11" s="270"/>
    </row>
    <row r="12" spans="2:11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spans="2:11" ht="15" customHeight="1">
      <c r="B13" s="273"/>
      <c r="C13" s="274"/>
      <c r="D13" s="387" t="s">
        <v>1505</v>
      </c>
      <c r="E13" s="387"/>
      <c r="F13" s="387"/>
      <c r="G13" s="387"/>
      <c r="H13" s="387"/>
      <c r="I13" s="387"/>
      <c r="J13" s="387"/>
      <c r="K13" s="270"/>
    </row>
    <row r="14" spans="2:11" ht="15" customHeight="1">
      <c r="B14" s="273"/>
      <c r="C14" s="274"/>
      <c r="D14" s="387" t="s">
        <v>1506</v>
      </c>
      <c r="E14" s="387"/>
      <c r="F14" s="387"/>
      <c r="G14" s="387"/>
      <c r="H14" s="387"/>
      <c r="I14" s="387"/>
      <c r="J14" s="387"/>
      <c r="K14" s="270"/>
    </row>
    <row r="15" spans="2:11" ht="15" customHeight="1">
      <c r="B15" s="273"/>
      <c r="C15" s="274"/>
      <c r="D15" s="387" t="s">
        <v>1507</v>
      </c>
      <c r="E15" s="387"/>
      <c r="F15" s="387"/>
      <c r="G15" s="387"/>
      <c r="H15" s="387"/>
      <c r="I15" s="387"/>
      <c r="J15" s="387"/>
      <c r="K15" s="270"/>
    </row>
    <row r="16" spans="2:11" ht="15" customHeight="1">
      <c r="B16" s="273"/>
      <c r="C16" s="274"/>
      <c r="D16" s="274"/>
      <c r="E16" s="275" t="s">
        <v>79</v>
      </c>
      <c r="F16" s="387" t="s">
        <v>1508</v>
      </c>
      <c r="G16" s="387"/>
      <c r="H16" s="387"/>
      <c r="I16" s="387"/>
      <c r="J16" s="387"/>
      <c r="K16" s="270"/>
    </row>
    <row r="17" spans="2:11" ht="15" customHeight="1">
      <c r="B17" s="273"/>
      <c r="C17" s="274"/>
      <c r="D17" s="274"/>
      <c r="E17" s="275" t="s">
        <v>1509</v>
      </c>
      <c r="F17" s="387" t="s">
        <v>1510</v>
      </c>
      <c r="G17" s="387"/>
      <c r="H17" s="387"/>
      <c r="I17" s="387"/>
      <c r="J17" s="387"/>
      <c r="K17" s="270"/>
    </row>
    <row r="18" spans="2:11" ht="15" customHeight="1">
      <c r="B18" s="273"/>
      <c r="C18" s="274"/>
      <c r="D18" s="274"/>
      <c r="E18" s="275" t="s">
        <v>1511</v>
      </c>
      <c r="F18" s="387" t="s">
        <v>1512</v>
      </c>
      <c r="G18" s="387"/>
      <c r="H18" s="387"/>
      <c r="I18" s="387"/>
      <c r="J18" s="387"/>
      <c r="K18" s="270"/>
    </row>
    <row r="19" spans="2:11" ht="15" customHeight="1">
      <c r="B19" s="273"/>
      <c r="C19" s="274"/>
      <c r="D19" s="274"/>
      <c r="E19" s="275" t="s">
        <v>1513</v>
      </c>
      <c r="F19" s="387" t="s">
        <v>1514</v>
      </c>
      <c r="G19" s="387"/>
      <c r="H19" s="387"/>
      <c r="I19" s="387"/>
      <c r="J19" s="387"/>
      <c r="K19" s="270"/>
    </row>
    <row r="20" spans="2:11" ht="15" customHeight="1">
      <c r="B20" s="273"/>
      <c r="C20" s="274"/>
      <c r="D20" s="274"/>
      <c r="E20" s="275" t="s">
        <v>1515</v>
      </c>
      <c r="F20" s="387" t="s">
        <v>1516</v>
      </c>
      <c r="G20" s="387"/>
      <c r="H20" s="387"/>
      <c r="I20" s="387"/>
      <c r="J20" s="387"/>
      <c r="K20" s="270"/>
    </row>
    <row r="21" spans="2:11" ht="15" customHeight="1">
      <c r="B21" s="273"/>
      <c r="C21" s="274"/>
      <c r="D21" s="274"/>
      <c r="E21" s="275" t="s">
        <v>1517</v>
      </c>
      <c r="F21" s="387" t="s">
        <v>1518</v>
      </c>
      <c r="G21" s="387"/>
      <c r="H21" s="387"/>
      <c r="I21" s="387"/>
      <c r="J21" s="387"/>
      <c r="K21" s="270"/>
    </row>
    <row r="22" spans="2:11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spans="2:11" ht="15" customHeight="1">
      <c r="B23" s="273"/>
      <c r="C23" s="387" t="s">
        <v>1519</v>
      </c>
      <c r="D23" s="387"/>
      <c r="E23" s="387"/>
      <c r="F23" s="387"/>
      <c r="G23" s="387"/>
      <c r="H23" s="387"/>
      <c r="I23" s="387"/>
      <c r="J23" s="387"/>
      <c r="K23" s="270"/>
    </row>
    <row r="24" spans="2:11" ht="15" customHeight="1">
      <c r="B24" s="273"/>
      <c r="C24" s="387" t="s">
        <v>1520</v>
      </c>
      <c r="D24" s="387"/>
      <c r="E24" s="387"/>
      <c r="F24" s="387"/>
      <c r="G24" s="387"/>
      <c r="H24" s="387"/>
      <c r="I24" s="387"/>
      <c r="J24" s="387"/>
      <c r="K24" s="270"/>
    </row>
    <row r="25" spans="2:11" ht="15" customHeight="1">
      <c r="B25" s="273"/>
      <c r="C25" s="272"/>
      <c r="D25" s="387" t="s">
        <v>1521</v>
      </c>
      <c r="E25" s="387"/>
      <c r="F25" s="387"/>
      <c r="G25" s="387"/>
      <c r="H25" s="387"/>
      <c r="I25" s="387"/>
      <c r="J25" s="387"/>
      <c r="K25" s="270"/>
    </row>
    <row r="26" spans="2:11" ht="15" customHeight="1">
      <c r="B26" s="273"/>
      <c r="C26" s="274"/>
      <c r="D26" s="387" t="s">
        <v>1522</v>
      </c>
      <c r="E26" s="387"/>
      <c r="F26" s="387"/>
      <c r="G26" s="387"/>
      <c r="H26" s="387"/>
      <c r="I26" s="387"/>
      <c r="J26" s="387"/>
      <c r="K26" s="270"/>
    </row>
    <row r="27" spans="2:11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spans="2:11" ht="15" customHeight="1">
      <c r="B28" s="273"/>
      <c r="C28" s="274"/>
      <c r="D28" s="387" t="s">
        <v>1523</v>
      </c>
      <c r="E28" s="387"/>
      <c r="F28" s="387"/>
      <c r="G28" s="387"/>
      <c r="H28" s="387"/>
      <c r="I28" s="387"/>
      <c r="J28" s="387"/>
      <c r="K28" s="270"/>
    </row>
    <row r="29" spans="2:11" ht="15" customHeight="1">
      <c r="B29" s="273"/>
      <c r="C29" s="274"/>
      <c r="D29" s="387" t="s">
        <v>1524</v>
      </c>
      <c r="E29" s="387"/>
      <c r="F29" s="387"/>
      <c r="G29" s="387"/>
      <c r="H29" s="387"/>
      <c r="I29" s="387"/>
      <c r="J29" s="387"/>
      <c r="K29" s="270"/>
    </row>
    <row r="30" spans="2:11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spans="2:11" ht="15" customHeight="1">
      <c r="B31" s="273"/>
      <c r="C31" s="274"/>
      <c r="D31" s="387" t="s">
        <v>1525</v>
      </c>
      <c r="E31" s="387"/>
      <c r="F31" s="387"/>
      <c r="G31" s="387"/>
      <c r="H31" s="387"/>
      <c r="I31" s="387"/>
      <c r="J31" s="387"/>
      <c r="K31" s="270"/>
    </row>
    <row r="32" spans="2:11" ht="15" customHeight="1">
      <c r="B32" s="273"/>
      <c r="C32" s="274"/>
      <c r="D32" s="387" t="s">
        <v>1526</v>
      </c>
      <c r="E32" s="387"/>
      <c r="F32" s="387"/>
      <c r="G32" s="387"/>
      <c r="H32" s="387"/>
      <c r="I32" s="387"/>
      <c r="J32" s="387"/>
      <c r="K32" s="270"/>
    </row>
    <row r="33" spans="2:11" ht="15" customHeight="1">
      <c r="B33" s="273"/>
      <c r="C33" s="274"/>
      <c r="D33" s="387" t="s">
        <v>1527</v>
      </c>
      <c r="E33" s="387"/>
      <c r="F33" s="387"/>
      <c r="G33" s="387"/>
      <c r="H33" s="387"/>
      <c r="I33" s="387"/>
      <c r="J33" s="387"/>
      <c r="K33" s="270"/>
    </row>
    <row r="34" spans="2:11" ht="15" customHeight="1">
      <c r="B34" s="273"/>
      <c r="C34" s="274"/>
      <c r="D34" s="272"/>
      <c r="E34" s="276" t="s">
        <v>147</v>
      </c>
      <c r="F34" s="272"/>
      <c r="G34" s="387" t="s">
        <v>1528</v>
      </c>
      <c r="H34" s="387"/>
      <c r="I34" s="387"/>
      <c r="J34" s="387"/>
      <c r="K34" s="270"/>
    </row>
    <row r="35" spans="2:11" ht="30.75" customHeight="1">
      <c r="B35" s="273"/>
      <c r="C35" s="274"/>
      <c r="D35" s="272"/>
      <c r="E35" s="276" t="s">
        <v>1529</v>
      </c>
      <c r="F35" s="272"/>
      <c r="G35" s="387" t="s">
        <v>1530</v>
      </c>
      <c r="H35" s="387"/>
      <c r="I35" s="387"/>
      <c r="J35" s="387"/>
      <c r="K35" s="270"/>
    </row>
    <row r="36" spans="2:11" ht="15" customHeight="1">
      <c r="B36" s="273"/>
      <c r="C36" s="274"/>
      <c r="D36" s="272"/>
      <c r="E36" s="276" t="s">
        <v>53</v>
      </c>
      <c r="F36" s="272"/>
      <c r="G36" s="387" t="s">
        <v>1531</v>
      </c>
      <c r="H36" s="387"/>
      <c r="I36" s="387"/>
      <c r="J36" s="387"/>
      <c r="K36" s="270"/>
    </row>
    <row r="37" spans="2:11" ht="15" customHeight="1">
      <c r="B37" s="273"/>
      <c r="C37" s="274"/>
      <c r="D37" s="272"/>
      <c r="E37" s="276" t="s">
        <v>148</v>
      </c>
      <c r="F37" s="272"/>
      <c r="G37" s="387" t="s">
        <v>1532</v>
      </c>
      <c r="H37" s="387"/>
      <c r="I37" s="387"/>
      <c r="J37" s="387"/>
      <c r="K37" s="270"/>
    </row>
    <row r="38" spans="2:11" ht="15" customHeight="1">
      <c r="B38" s="273"/>
      <c r="C38" s="274"/>
      <c r="D38" s="272"/>
      <c r="E38" s="276" t="s">
        <v>149</v>
      </c>
      <c r="F38" s="272"/>
      <c r="G38" s="387" t="s">
        <v>1533</v>
      </c>
      <c r="H38" s="387"/>
      <c r="I38" s="387"/>
      <c r="J38" s="387"/>
      <c r="K38" s="270"/>
    </row>
    <row r="39" spans="2:11" ht="15" customHeight="1">
      <c r="B39" s="273"/>
      <c r="C39" s="274"/>
      <c r="D39" s="272"/>
      <c r="E39" s="276" t="s">
        <v>150</v>
      </c>
      <c r="F39" s="272"/>
      <c r="G39" s="387" t="s">
        <v>1534</v>
      </c>
      <c r="H39" s="387"/>
      <c r="I39" s="387"/>
      <c r="J39" s="387"/>
      <c r="K39" s="270"/>
    </row>
    <row r="40" spans="2:11" ht="15" customHeight="1">
      <c r="B40" s="273"/>
      <c r="C40" s="274"/>
      <c r="D40" s="272"/>
      <c r="E40" s="276" t="s">
        <v>1535</v>
      </c>
      <c r="F40" s="272"/>
      <c r="G40" s="387" t="s">
        <v>1536</v>
      </c>
      <c r="H40" s="387"/>
      <c r="I40" s="387"/>
      <c r="J40" s="387"/>
      <c r="K40" s="270"/>
    </row>
    <row r="41" spans="2:11" ht="15" customHeight="1">
      <c r="B41" s="273"/>
      <c r="C41" s="274"/>
      <c r="D41" s="272"/>
      <c r="E41" s="276"/>
      <c r="F41" s="272"/>
      <c r="G41" s="387" t="s">
        <v>1537</v>
      </c>
      <c r="H41" s="387"/>
      <c r="I41" s="387"/>
      <c r="J41" s="387"/>
      <c r="K41" s="270"/>
    </row>
    <row r="42" spans="2:11" ht="15" customHeight="1">
      <c r="B42" s="273"/>
      <c r="C42" s="274"/>
      <c r="D42" s="272"/>
      <c r="E42" s="276" t="s">
        <v>1538</v>
      </c>
      <c r="F42" s="272"/>
      <c r="G42" s="387" t="s">
        <v>1539</v>
      </c>
      <c r="H42" s="387"/>
      <c r="I42" s="387"/>
      <c r="J42" s="387"/>
      <c r="K42" s="270"/>
    </row>
    <row r="43" spans="2:11" ht="15" customHeight="1">
      <c r="B43" s="273"/>
      <c r="C43" s="274"/>
      <c r="D43" s="272"/>
      <c r="E43" s="276" t="s">
        <v>152</v>
      </c>
      <c r="F43" s="272"/>
      <c r="G43" s="387" t="s">
        <v>1540</v>
      </c>
      <c r="H43" s="387"/>
      <c r="I43" s="387"/>
      <c r="J43" s="387"/>
      <c r="K43" s="270"/>
    </row>
    <row r="44" spans="2:11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spans="2:11" ht="15" customHeight="1">
      <c r="B45" s="273"/>
      <c r="C45" s="274"/>
      <c r="D45" s="387" t="s">
        <v>1541</v>
      </c>
      <c r="E45" s="387"/>
      <c r="F45" s="387"/>
      <c r="G45" s="387"/>
      <c r="H45" s="387"/>
      <c r="I45" s="387"/>
      <c r="J45" s="387"/>
      <c r="K45" s="270"/>
    </row>
    <row r="46" spans="2:11" ht="15" customHeight="1">
      <c r="B46" s="273"/>
      <c r="C46" s="274"/>
      <c r="D46" s="274"/>
      <c r="E46" s="387" t="s">
        <v>1542</v>
      </c>
      <c r="F46" s="387"/>
      <c r="G46" s="387"/>
      <c r="H46" s="387"/>
      <c r="I46" s="387"/>
      <c r="J46" s="387"/>
      <c r="K46" s="270"/>
    </row>
    <row r="47" spans="2:11" ht="15" customHeight="1">
      <c r="B47" s="273"/>
      <c r="C47" s="274"/>
      <c r="D47" s="274"/>
      <c r="E47" s="387" t="s">
        <v>1543</v>
      </c>
      <c r="F47" s="387"/>
      <c r="G47" s="387"/>
      <c r="H47" s="387"/>
      <c r="I47" s="387"/>
      <c r="J47" s="387"/>
      <c r="K47" s="270"/>
    </row>
    <row r="48" spans="2:11" ht="15" customHeight="1">
      <c r="B48" s="273"/>
      <c r="C48" s="274"/>
      <c r="D48" s="274"/>
      <c r="E48" s="387" t="s">
        <v>1544</v>
      </c>
      <c r="F48" s="387"/>
      <c r="G48" s="387"/>
      <c r="H48" s="387"/>
      <c r="I48" s="387"/>
      <c r="J48" s="387"/>
      <c r="K48" s="270"/>
    </row>
    <row r="49" spans="2:11" ht="15" customHeight="1">
      <c r="B49" s="273"/>
      <c r="C49" s="274"/>
      <c r="D49" s="387" t="s">
        <v>1545</v>
      </c>
      <c r="E49" s="387"/>
      <c r="F49" s="387"/>
      <c r="G49" s="387"/>
      <c r="H49" s="387"/>
      <c r="I49" s="387"/>
      <c r="J49" s="387"/>
      <c r="K49" s="270"/>
    </row>
    <row r="50" spans="2:11" ht="25.5" customHeight="1">
      <c r="B50" s="269"/>
      <c r="C50" s="389" t="s">
        <v>1546</v>
      </c>
      <c r="D50" s="389"/>
      <c r="E50" s="389"/>
      <c r="F50" s="389"/>
      <c r="G50" s="389"/>
      <c r="H50" s="389"/>
      <c r="I50" s="389"/>
      <c r="J50" s="389"/>
      <c r="K50" s="270"/>
    </row>
    <row r="51" spans="2:11" ht="5.25" customHeight="1">
      <c r="B51" s="269"/>
      <c r="C51" s="271"/>
      <c r="D51" s="271"/>
      <c r="E51" s="271"/>
      <c r="F51" s="271"/>
      <c r="G51" s="271"/>
      <c r="H51" s="271"/>
      <c r="I51" s="271"/>
      <c r="J51" s="271"/>
      <c r="K51" s="270"/>
    </row>
    <row r="52" spans="2:11" ht="15" customHeight="1">
      <c r="B52" s="269"/>
      <c r="C52" s="387" t="s">
        <v>1547</v>
      </c>
      <c r="D52" s="387"/>
      <c r="E52" s="387"/>
      <c r="F52" s="387"/>
      <c r="G52" s="387"/>
      <c r="H52" s="387"/>
      <c r="I52" s="387"/>
      <c r="J52" s="387"/>
      <c r="K52" s="270"/>
    </row>
    <row r="53" spans="2:11" ht="15" customHeight="1">
      <c r="B53" s="269"/>
      <c r="C53" s="387" t="s">
        <v>1548</v>
      </c>
      <c r="D53" s="387"/>
      <c r="E53" s="387"/>
      <c r="F53" s="387"/>
      <c r="G53" s="387"/>
      <c r="H53" s="387"/>
      <c r="I53" s="387"/>
      <c r="J53" s="387"/>
      <c r="K53" s="270"/>
    </row>
    <row r="54" spans="2:11" ht="12.75" customHeight="1">
      <c r="B54" s="269"/>
      <c r="C54" s="272"/>
      <c r="D54" s="272"/>
      <c r="E54" s="272"/>
      <c r="F54" s="272"/>
      <c r="G54" s="272"/>
      <c r="H54" s="272"/>
      <c r="I54" s="272"/>
      <c r="J54" s="272"/>
      <c r="K54" s="270"/>
    </row>
    <row r="55" spans="2:11" ht="15" customHeight="1">
      <c r="B55" s="269"/>
      <c r="C55" s="387" t="s">
        <v>1549</v>
      </c>
      <c r="D55" s="387"/>
      <c r="E55" s="387"/>
      <c r="F55" s="387"/>
      <c r="G55" s="387"/>
      <c r="H55" s="387"/>
      <c r="I55" s="387"/>
      <c r="J55" s="387"/>
      <c r="K55" s="270"/>
    </row>
    <row r="56" spans="2:11" ht="15" customHeight="1">
      <c r="B56" s="269"/>
      <c r="C56" s="274"/>
      <c r="D56" s="387" t="s">
        <v>1550</v>
      </c>
      <c r="E56" s="387"/>
      <c r="F56" s="387"/>
      <c r="G56" s="387"/>
      <c r="H56" s="387"/>
      <c r="I56" s="387"/>
      <c r="J56" s="387"/>
      <c r="K56" s="270"/>
    </row>
    <row r="57" spans="2:11" ht="15" customHeight="1">
      <c r="B57" s="269"/>
      <c r="C57" s="274"/>
      <c r="D57" s="387" t="s">
        <v>1551</v>
      </c>
      <c r="E57" s="387"/>
      <c r="F57" s="387"/>
      <c r="G57" s="387"/>
      <c r="H57" s="387"/>
      <c r="I57" s="387"/>
      <c r="J57" s="387"/>
      <c r="K57" s="270"/>
    </row>
    <row r="58" spans="2:11" ht="15" customHeight="1">
      <c r="B58" s="269"/>
      <c r="C58" s="274"/>
      <c r="D58" s="387" t="s">
        <v>1552</v>
      </c>
      <c r="E58" s="387"/>
      <c r="F58" s="387"/>
      <c r="G58" s="387"/>
      <c r="H58" s="387"/>
      <c r="I58" s="387"/>
      <c r="J58" s="387"/>
      <c r="K58" s="270"/>
    </row>
    <row r="59" spans="2:11" ht="15" customHeight="1">
      <c r="B59" s="269"/>
      <c r="C59" s="274"/>
      <c r="D59" s="387" t="s">
        <v>1553</v>
      </c>
      <c r="E59" s="387"/>
      <c r="F59" s="387"/>
      <c r="G59" s="387"/>
      <c r="H59" s="387"/>
      <c r="I59" s="387"/>
      <c r="J59" s="387"/>
      <c r="K59" s="270"/>
    </row>
    <row r="60" spans="2:11" ht="15" customHeight="1">
      <c r="B60" s="269"/>
      <c r="C60" s="274"/>
      <c r="D60" s="391" t="s">
        <v>1554</v>
      </c>
      <c r="E60" s="391"/>
      <c r="F60" s="391"/>
      <c r="G60" s="391"/>
      <c r="H60" s="391"/>
      <c r="I60" s="391"/>
      <c r="J60" s="391"/>
      <c r="K60" s="270"/>
    </row>
    <row r="61" spans="2:11" ht="15" customHeight="1">
      <c r="B61" s="269"/>
      <c r="C61" s="274"/>
      <c r="D61" s="387" t="s">
        <v>1555</v>
      </c>
      <c r="E61" s="387"/>
      <c r="F61" s="387"/>
      <c r="G61" s="387"/>
      <c r="H61" s="387"/>
      <c r="I61" s="387"/>
      <c r="J61" s="387"/>
      <c r="K61" s="270"/>
    </row>
    <row r="62" spans="2:11" ht="12.75" customHeight="1">
      <c r="B62" s="269"/>
      <c r="C62" s="274"/>
      <c r="D62" s="274"/>
      <c r="E62" s="277"/>
      <c r="F62" s="274"/>
      <c r="G62" s="274"/>
      <c r="H62" s="274"/>
      <c r="I62" s="274"/>
      <c r="J62" s="274"/>
      <c r="K62" s="270"/>
    </row>
    <row r="63" spans="2:11" ht="15" customHeight="1">
      <c r="B63" s="269"/>
      <c r="C63" s="274"/>
      <c r="D63" s="387" t="s">
        <v>1556</v>
      </c>
      <c r="E63" s="387"/>
      <c r="F63" s="387"/>
      <c r="G63" s="387"/>
      <c r="H63" s="387"/>
      <c r="I63" s="387"/>
      <c r="J63" s="387"/>
      <c r="K63" s="270"/>
    </row>
    <row r="64" spans="2:11" ht="15" customHeight="1">
      <c r="B64" s="269"/>
      <c r="C64" s="274"/>
      <c r="D64" s="391" t="s">
        <v>1557</v>
      </c>
      <c r="E64" s="391"/>
      <c r="F64" s="391"/>
      <c r="G64" s="391"/>
      <c r="H64" s="391"/>
      <c r="I64" s="391"/>
      <c r="J64" s="391"/>
      <c r="K64" s="270"/>
    </row>
    <row r="65" spans="2:11" ht="15" customHeight="1">
      <c r="B65" s="269"/>
      <c r="C65" s="274"/>
      <c r="D65" s="387" t="s">
        <v>1558</v>
      </c>
      <c r="E65" s="387"/>
      <c r="F65" s="387"/>
      <c r="G65" s="387"/>
      <c r="H65" s="387"/>
      <c r="I65" s="387"/>
      <c r="J65" s="387"/>
      <c r="K65" s="270"/>
    </row>
    <row r="66" spans="2:11" ht="15" customHeight="1">
      <c r="B66" s="269"/>
      <c r="C66" s="274"/>
      <c r="D66" s="387" t="s">
        <v>1559</v>
      </c>
      <c r="E66" s="387"/>
      <c r="F66" s="387"/>
      <c r="G66" s="387"/>
      <c r="H66" s="387"/>
      <c r="I66" s="387"/>
      <c r="J66" s="387"/>
      <c r="K66" s="270"/>
    </row>
    <row r="67" spans="2:11" ht="15" customHeight="1">
      <c r="B67" s="269"/>
      <c r="C67" s="274"/>
      <c r="D67" s="387" t="s">
        <v>1560</v>
      </c>
      <c r="E67" s="387"/>
      <c r="F67" s="387"/>
      <c r="G67" s="387"/>
      <c r="H67" s="387"/>
      <c r="I67" s="387"/>
      <c r="J67" s="387"/>
      <c r="K67" s="270"/>
    </row>
    <row r="68" spans="2:11" ht="15" customHeight="1">
      <c r="B68" s="269"/>
      <c r="C68" s="274"/>
      <c r="D68" s="387" t="s">
        <v>1561</v>
      </c>
      <c r="E68" s="387"/>
      <c r="F68" s="387"/>
      <c r="G68" s="387"/>
      <c r="H68" s="387"/>
      <c r="I68" s="387"/>
      <c r="J68" s="387"/>
      <c r="K68" s="270"/>
    </row>
    <row r="69" spans="2:11" ht="12.75" customHeight="1">
      <c r="B69" s="278"/>
      <c r="C69" s="279"/>
      <c r="D69" s="279"/>
      <c r="E69" s="279"/>
      <c r="F69" s="279"/>
      <c r="G69" s="279"/>
      <c r="H69" s="279"/>
      <c r="I69" s="279"/>
      <c r="J69" s="279"/>
      <c r="K69" s="280"/>
    </row>
    <row r="70" spans="2:11" ht="18.75" customHeight="1">
      <c r="B70" s="281"/>
      <c r="C70" s="281"/>
      <c r="D70" s="281"/>
      <c r="E70" s="281"/>
      <c r="F70" s="281"/>
      <c r="G70" s="281"/>
      <c r="H70" s="281"/>
      <c r="I70" s="281"/>
      <c r="J70" s="281"/>
      <c r="K70" s="282"/>
    </row>
    <row r="71" spans="2:11" ht="18.75" customHeight="1">
      <c r="B71" s="282"/>
      <c r="C71" s="282"/>
      <c r="D71" s="282"/>
      <c r="E71" s="282"/>
      <c r="F71" s="282"/>
      <c r="G71" s="282"/>
      <c r="H71" s="282"/>
      <c r="I71" s="282"/>
      <c r="J71" s="282"/>
      <c r="K71" s="282"/>
    </row>
    <row r="72" spans="2:11" ht="7.5" customHeight="1">
      <c r="B72" s="283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ht="45" customHeight="1">
      <c r="B73" s="286"/>
      <c r="C73" s="392" t="s">
        <v>126</v>
      </c>
      <c r="D73" s="392"/>
      <c r="E73" s="392"/>
      <c r="F73" s="392"/>
      <c r="G73" s="392"/>
      <c r="H73" s="392"/>
      <c r="I73" s="392"/>
      <c r="J73" s="392"/>
      <c r="K73" s="287"/>
    </row>
    <row r="74" spans="2:11" ht="17.25" customHeight="1">
      <c r="B74" s="286"/>
      <c r="C74" s="288" t="s">
        <v>1562</v>
      </c>
      <c r="D74" s="288"/>
      <c r="E74" s="288"/>
      <c r="F74" s="288" t="s">
        <v>1563</v>
      </c>
      <c r="G74" s="289"/>
      <c r="H74" s="288" t="s">
        <v>148</v>
      </c>
      <c r="I74" s="288" t="s">
        <v>57</v>
      </c>
      <c r="J74" s="288" t="s">
        <v>1564</v>
      </c>
      <c r="K74" s="287"/>
    </row>
    <row r="75" spans="2:11" ht="17.25" customHeight="1">
      <c r="B75" s="286"/>
      <c r="C75" s="290" t="s">
        <v>1565</v>
      </c>
      <c r="D75" s="290"/>
      <c r="E75" s="290"/>
      <c r="F75" s="291" t="s">
        <v>1566</v>
      </c>
      <c r="G75" s="292"/>
      <c r="H75" s="290"/>
      <c r="I75" s="290"/>
      <c r="J75" s="290" t="s">
        <v>1567</v>
      </c>
      <c r="K75" s="287"/>
    </row>
    <row r="76" spans="2:11" ht="5.25" customHeight="1">
      <c r="B76" s="286"/>
      <c r="C76" s="293"/>
      <c r="D76" s="293"/>
      <c r="E76" s="293"/>
      <c r="F76" s="293"/>
      <c r="G76" s="294"/>
      <c r="H76" s="293"/>
      <c r="I76" s="293"/>
      <c r="J76" s="293"/>
      <c r="K76" s="287"/>
    </row>
    <row r="77" spans="2:11" ht="15" customHeight="1">
      <c r="B77" s="286"/>
      <c r="C77" s="276" t="s">
        <v>53</v>
      </c>
      <c r="D77" s="293"/>
      <c r="E77" s="293"/>
      <c r="F77" s="295" t="s">
        <v>1568</v>
      </c>
      <c r="G77" s="294"/>
      <c r="H77" s="276" t="s">
        <v>1569</v>
      </c>
      <c r="I77" s="276" t="s">
        <v>1570</v>
      </c>
      <c r="J77" s="276">
        <v>20</v>
      </c>
      <c r="K77" s="287"/>
    </row>
    <row r="78" spans="2:11" ht="15" customHeight="1">
      <c r="B78" s="286"/>
      <c r="C78" s="276" t="s">
        <v>1571</v>
      </c>
      <c r="D78" s="276"/>
      <c r="E78" s="276"/>
      <c r="F78" s="295" t="s">
        <v>1568</v>
      </c>
      <c r="G78" s="294"/>
      <c r="H78" s="276" t="s">
        <v>1572</v>
      </c>
      <c r="I78" s="276" t="s">
        <v>1570</v>
      </c>
      <c r="J78" s="276">
        <v>120</v>
      </c>
      <c r="K78" s="287"/>
    </row>
    <row r="79" spans="2:11" ht="15" customHeight="1">
      <c r="B79" s="296"/>
      <c r="C79" s="276" t="s">
        <v>1573</v>
      </c>
      <c r="D79" s="276"/>
      <c r="E79" s="276"/>
      <c r="F79" s="295" t="s">
        <v>1574</v>
      </c>
      <c r="G79" s="294"/>
      <c r="H79" s="276" t="s">
        <v>1575</v>
      </c>
      <c r="I79" s="276" t="s">
        <v>1570</v>
      </c>
      <c r="J79" s="276">
        <v>50</v>
      </c>
      <c r="K79" s="287"/>
    </row>
    <row r="80" spans="2:11" ht="15" customHeight="1">
      <c r="B80" s="296"/>
      <c r="C80" s="276" t="s">
        <v>1576</v>
      </c>
      <c r="D80" s="276"/>
      <c r="E80" s="276"/>
      <c r="F80" s="295" t="s">
        <v>1568</v>
      </c>
      <c r="G80" s="294"/>
      <c r="H80" s="276" t="s">
        <v>1577</v>
      </c>
      <c r="I80" s="276" t="s">
        <v>1578</v>
      </c>
      <c r="J80" s="276"/>
      <c r="K80" s="287"/>
    </row>
    <row r="81" spans="2:11" ht="15" customHeight="1">
      <c r="B81" s="296"/>
      <c r="C81" s="297" t="s">
        <v>1579</v>
      </c>
      <c r="D81" s="297"/>
      <c r="E81" s="297"/>
      <c r="F81" s="298" t="s">
        <v>1574</v>
      </c>
      <c r="G81" s="297"/>
      <c r="H81" s="297" t="s">
        <v>1580</v>
      </c>
      <c r="I81" s="297" t="s">
        <v>1570</v>
      </c>
      <c r="J81" s="297">
        <v>15</v>
      </c>
      <c r="K81" s="287"/>
    </row>
    <row r="82" spans="2:11" ht="15" customHeight="1">
      <c r="B82" s="296"/>
      <c r="C82" s="297" t="s">
        <v>1581</v>
      </c>
      <c r="D82" s="297"/>
      <c r="E82" s="297"/>
      <c r="F82" s="298" t="s">
        <v>1574</v>
      </c>
      <c r="G82" s="297"/>
      <c r="H82" s="297" t="s">
        <v>1582</v>
      </c>
      <c r="I82" s="297" t="s">
        <v>1570</v>
      </c>
      <c r="J82" s="297">
        <v>15</v>
      </c>
      <c r="K82" s="287"/>
    </row>
    <row r="83" spans="2:11" ht="15" customHeight="1">
      <c r="B83" s="296"/>
      <c r="C83" s="297" t="s">
        <v>1583</v>
      </c>
      <c r="D83" s="297"/>
      <c r="E83" s="297"/>
      <c r="F83" s="298" t="s">
        <v>1574</v>
      </c>
      <c r="G83" s="297"/>
      <c r="H83" s="297" t="s">
        <v>1584</v>
      </c>
      <c r="I83" s="297" t="s">
        <v>1570</v>
      </c>
      <c r="J83" s="297">
        <v>20</v>
      </c>
      <c r="K83" s="287"/>
    </row>
    <row r="84" spans="2:11" ht="15" customHeight="1">
      <c r="B84" s="296"/>
      <c r="C84" s="297" t="s">
        <v>1585</v>
      </c>
      <c r="D84" s="297"/>
      <c r="E84" s="297"/>
      <c r="F84" s="298" t="s">
        <v>1574</v>
      </c>
      <c r="G84" s="297"/>
      <c r="H84" s="297" t="s">
        <v>1586</v>
      </c>
      <c r="I84" s="297" t="s">
        <v>1570</v>
      </c>
      <c r="J84" s="297">
        <v>20</v>
      </c>
      <c r="K84" s="287"/>
    </row>
    <row r="85" spans="2:11" ht="15" customHeight="1">
      <c r="B85" s="296"/>
      <c r="C85" s="276" t="s">
        <v>1587</v>
      </c>
      <c r="D85" s="276"/>
      <c r="E85" s="276"/>
      <c r="F85" s="295" t="s">
        <v>1574</v>
      </c>
      <c r="G85" s="294"/>
      <c r="H85" s="276" t="s">
        <v>1588</v>
      </c>
      <c r="I85" s="276" t="s">
        <v>1570</v>
      </c>
      <c r="J85" s="276">
        <v>50</v>
      </c>
      <c r="K85" s="287"/>
    </row>
    <row r="86" spans="2:11" ht="15" customHeight="1">
      <c r="B86" s="296"/>
      <c r="C86" s="276" t="s">
        <v>1589</v>
      </c>
      <c r="D86" s="276"/>
      <c r="E86" s="276"/>
      <c r="F86" s="295" t="s">
        <v>1574</v>
      </c>
      <c r="G86" s="294"/>
      <c r="H86" s="276" t="s">
        <v>1590</v>
      </c>
      <c r="I86" s="276" t="s">
        <v>1570</v>
      </c>
      <c r="J86" s="276">
        <v>20</v>
      </c>
      <c r="K86" s="287"/>
    </row>
    <row r="87" spans="2:11" ht="15" customHeight="1">
      <c r="B87" s="296"/>
      <c r="C87" s="276" t="s">
        <v>1591</v>
      </c>
      <c r="D87" s="276"/>
      <c r="E87" s="276"/>
      <c r="F87" s="295" t="s">
        <v>1574</v>
      </c>
      <c r="G87" s="294"/>
      <c r="H87" s="276" t="s">
        <v>1592</v>
      </c>
      <c r="I87" s="276" t="s">
        <v>1570</v>
      </c>
      <c r="J87" s="276">
        <v>20</v>
      </c>
      <c r="K87" s="287"/>
    </row>
    <row r="88" spans="2:11" ht="15" customHeight="1">
      <c r="B88" s="296"/>
      <c r="C88" s="276" t="s">
        <v>1593</v>
      </c>
      <c r="D88" s="276"/>
      <c r="E88" s="276"/>
      <c r="F88" s="295" t="s">
        <v>1574</v>
      </c>
      <c r="G88" s="294"/>
      <c r="H88" s="276" t="s">
        <v>1594</v>
      </c>
      <c r="I88" s="276" t="s">
        <v>1570</v>
      </c>
      <c r="J88" s="276">
        <v>50</v>
      </c>
      <c r="K88" s="287"/>
    </row>
    <row r="89" spans="2:11" ht="15" customHeight="1">
      <c r="B89" s="296"/>
      <c r="C89" s="276" t="s">
        <v>1595</v>
      </c>
      <c r="D89" s="276"/>
      <c r="E89" s="276"/>
      <c r="F89" s="295" t="s">
        <v>1574</v>
      </c>
      <c r="G89" s="294"/>
      <c r="H89" s="276" t="s">
        <v>1595</v>
      </c>
      <c r="I89" s="276" t="s">
        <v>1570</v>
      </c>
      <c r="J89" s="276">
        <v>50</v>
      </c>
      <c r="K89" s="287"/>
    </row>
    <row r="90" spans="2:11" ht="15" customHeight="1">
      <c r="B90" s="296"/>
      <c r="C90" s="276" t="s">
        <v>153</v>
      </c>
      <c r="D90" s="276"/>
      <c r="E90" s="276"/>
      <c r="F90" s="295" t="s">
        <v>1574</v>
      </c>
      <c r="G90" s="294"/>
      <c r="H90" s="276" t="s">
        <v>1596</v>
      </c>
      <c r="I90" s="276" t="s">
        <v>1570</v>
      </c>
      <c r="J90" s="276">
        <v>255</v>
      </c>
      <c r="K90" s="287"/>
    </row>
    <row r="91" spans="2:11" ht="15" customHeight="1">
      <c r="B91" s="296"/>
      <c r="C91" s="276" t="s">
        <v>1597</v>
      </c>
      <c r="D91" s="276"/>
      <c r="E91" s="276"/>
      <c r="F91" s="295" t="s">
        <v>1568</v>
      </c>
      <c r="G91" s="294"/>
      <c r="H91" s="276" t="s">
        <v>1598</v>
      </c>
      <c r="I91" s="276" t="s">
        <v>1599</v>
      </c>
      <c r="J91" s="276"/>
      <c r="K91" s="287"/>
    </row>
    <row r="92" spans="2:11" ht="15" customHeight="1">
      <c r="B92" s="296"/>
      <c r="C92" s="276" t="s">
        <v>1600</v>
      </c>
      <c r="D92" s="276"/>
      <c r="E92" s="276"/>
      <c r="F92" s="295" t="s">
        <v>1568</v>
      </c>
      <c r="G92" s="294"/>
      <c r="H92" s="276" t="s">
        <v>1601</v>
      </c>
      <c r="I92" s="276" t="s">
        <v>1602</v>
      </c>
      <c r="J92" s="276"/>
      <c r="K92" s="287"/>
    </row>
    <row r="93" spans="2:11" ht="15" customHeight="1">
      <c r="B93" s="296"/>
      <c r="C93" s="276" t="s">
        <v>1603</v>
      </c>
      <c r="D93" s="276"/>
      <c r="E93" s="276"/>
      <c r="F93" s="295" t="s">
        <v>1568</v>
      </c>
      <c r="G93" s="294"/>
      <c r="H93" s="276" t="s">
        <v>1603</v>
      </c>
      <c r="I93" s="276" t="s">
        <v>1602</v>
      </c>
      <c r="J93" s="276"/>
      <c r="K93" s="287"/>
    </row>
    <row r="94" spans="2:11" ht="15" customHeight="1">
      <c r="B94" s="296"/>
      <c r="C94" s="276" t="s">
        <v>38</v>
      </c>
      <c r="D94" s="276"/>
      <c r="E94" s="276"/>
      <c r="F94" s="295" t="s">
        <v>1568</v>
      </c>
      <c r="G94" s="294"/>
      <c r="H94" s="276" t="s">
        <v>1604</v>
      </c>
      <c r="I94" s="276" t="s">
        <v>1602</v>
      </c>
      <c r="J94" s="276"/>
      <c r="K94" s="287"/>
    </row>
    <row r="95" spans="2:11" ht="15" customHeight="1">
      <c r="B95" s="296"/>
      <c r="C95" s="276" t="s">
        <v>48</v>
      </c>
      <c r="D95" s="276"/>
      <c r="E95" s="276"/>
      <c r="F95" s="295" t="s">
        <v>1568</v>
      </c>
      <c r="G95" s="294"/>
      <c r="H95" s="276" t="s">
        <v>1605</v>
      </c>
      <c r="I95" s="276" t="s">
        <v>1602</v>
      </c>
      <c r="J95" s="276"/>
      <c r="K95" s="287"/>
    </row>
    <row r="96" spans="2:11" ht="15" customHeight="1">
      <c r="B96" s="299"/>
      <c r="C96" s="300"/>
      <c r="D96" s="300"/>
      <c r="E96" s="300"/>
      <c r="F96" s="300"/>
      <c r="G96" s="300"/>
      <c r="H96" s="300"/>
      <c r="I96" s="300"/>
      <c r="J96" s="300"/>
      <c r="K96" s="301"/>
    </row>
    <row r="97" spans="2:11" ht="18.75" customHeight="1">
      <c r="B97" s="302"/>
      <c r="C97" s="303"/>
      <c r="D97" s="303"/>
      <c r="E97" s="303"/>
      <c r="F97" s="303"/>
      <c r="G97" s="303"/>
      <c r="H97" s="303"/>
      <c r="I97" s="303"/>
      <c r="J97" s="303"/>
      <c r="K97" s="302"/>
    </row>
    <row r="98" spans="2:11" ht="18.75" customHeight="1">
      <c r="B98" s="282"/>
      <c r="C98" s="282"/>
      <c r="D98" s="282"/>
      <c r="E98" s="282"/>
      <c r="F98" s="282"/>
      <c r="G98" s="282"/>
      <c r="H98" s="282"/>
      <c r="I98" s="282"/>
      <c r="J98" s="282"/>
      <c r="K98" s="282"/>
    </row>
    <row r="99" spans="2:11" ht="7.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5"/>
    </row>
    <row r="100" spans="2:11" ht="45" customHeight="1">
      <c r="B100" s="286"/>
      <c r="C100" s="392" t="s">
        <v>1606</v>
      </c>
      <c r="D100" s="392"/>
      <c r="E100" s="392"/>
      <c r="F100" s="392"/>
      <c r="G100" s="392"/>
      <c r="H100" s="392"/>
      <c r="I100" s="392"/>
      <c r="J100" s="392"/>
      <c r="K100" s="287"/>
    </row>
    <row r="101" spans="2:11" ht="17.25" customHeight="1">
      <c r="B101" s="286"/>
      <c r="C101" s="288" t="s">
        <v>1562</v>
      </c>
      <c r="D101" s="288"/>
      <c r="E101" s="288"/>
      <c r="F101" s="288" t="s">
        <v>1563</v>
      </c>
      <c r="G101" s="289"/>
      <c r="H101" s="288" t="s">
        <v>148</v>
      </c>
      <c r="I101" s="288" t="s">
        <v>57</v>
      </c>
      <c r="J101" s="288" t="s">
        <v>1564</v>
      </c>
      <c r="K101" s="287"/>
    </row>
    <row r="102" spans="2:11" ht="17.25" customHeight="1">
      <c r="B102" s="286"/>
      <c r="C102" s="290" t="s">
        <v>1565</v>
      </c>
      <c r="D102" s="290"/>
      <c r="E102" s="290"/>
      <c r="F102" s="291" t="s">
        <v>1566</v>
      </c>
      <c r="G102" s="292"/>
      <c r="H102" s="290"/>
      <c r="I102" s="290"/>
      <c r="J102" s="290" t="s">
        <v>1567</v>
      </c>
      <c r="K102" s="287"/>
    </row>
    <row r="103" spans="2:11" ht="5.25" customHeight="1">
      <c r="B103" s="286"/>
      <c r="C103" s="288"/>
      <c r="D103" s="288"/>
      <c r="E103" s="288"/>
      <c r="F103" s="288"/>
      <c r="G103" s="304"/>
      <c r="H103" s="288"/>
      <c r="I103" s="288"/>
      <c r="J103" s="288"/>
      <c r="K103" s="287"/>
    </row>
    <row r="104" spans="2:11" ht="15" customHeight="1">
      <c r="B104" s="286"/>
      <c r="C104" s="276" t="s">
        <v>53</v>
      </c>
      <c r="D104" s="293"/>
      <c r="E104" s="293"/>
      <c r="F104" s="295" t="s">
        <v>1568</v>
      </c>
      <c r="G104" s="304"/>
      <c r="H104" s="276" t="s">
        <v>1607</v>
      </c>
      <c r="I104" s="276" t="s">
        <v>1570</v>
      </c>
      <c r="J104" s="276">
        <v>20</v>
      </c>
      <c r="K104" s="287"/>
    </row>
    <row r="105" spans="2:11" ht="15" customHeight="1">
      <c r="B105" s="286"/>
      <c r="C105" s="276" t="s">
        <v>1571</v>
      </c>
      <c r="D105" s="276"/>
      <c r="E105" s="276"/>
      <c r="F105" s="295" t="s">
        <v>1568</v>
      </c>
      <c r="G105" s="276"/>
      <c r="H105" s="276" t="s">
        <v>1607</v>
      </c>
      <c r="I105" s="276" t="s">
        <v>1570</v>
      </c>
      <c r="J105" s="276">
        <v>120</v>
      </c>
      <c r="K105" s="287"/>
    </row>
    <row r="106" spans="2:11" ht="15" customHeight="1">
      <c r="B106" s="296"/>
      <c r="C106" s="276" t="s">
        <v>1573</v>
      </c>
      <c r="D106" s="276"/>
      <c r="E106" s="276"/>
      <c r="F106" s="295" t="s">
        <v>1574</v>
      </c>
      <c r="G106" s="276"/>
      <c r="H106" s="276" t="s">
        <v>1607</v>
      </c>
      <c r="I106" s="276" t="s">
        <v>1570</v>
      </c>
      <c r="J106" s="276">
        <v>50</v>
      </c>
      <c r="K106" s="287"/>
    </row>
    <row r="107" spans="2:11" ht="15" customHeight="1">
      <c r="B107" s="296"/>
      <c r="C107" s="276" t="s">
        <v>1576</v>
      </c>
      <c r="D107" s="276"/>
      <c r="E107" s="276"/>
      <c r="F107" s="295" t="s">
        <v>1568</v>
      </c>
      <c r="G107" s="276"/>
      <c r="H107" s="276" t="s">
        <v>1607</v>
      </c>
      <c r="I107" s="276" t="s">
        <v>1578</v>
      </c>
      <c r="J107" s="276"/>
      <c r="K107" s="287"/>
    </row>
    <row r="108" spans="2:11" ht="15" customHeight="1">
      <c r="B108" s="296"/>
      <c r="C108" s="276" t="s">
        <v>1587</v>
      </c>
      <c r="D108" s="276"/>
      <c r="E108" s="276"/>
      <c r="F108" s="295" t="s">
        <v>1574</v>
      </c>
      <c r="G108" s="276"/>
      <c r="H108" s="276" t="s">
        <v>1607</v>
      </c>
      <c r="I108" s="276" t="s">
        <v>1570</v>
      </c>
      <c r="J108" s="276">
        <v>50</v>
      </c>
      <c r="K108" s="287"/>
    </row>
    <row r="109" spans="2:11" ht="15" customHeight="1">
      <c r="B109" s="296"/>
      <c r="C109" s="276" t="s">
        <v>1595</v>
      </c>
      <c r="D109" s="276"/>
      <c r="E109" s="276"/>
      <c r="F109" s="295" t="s">
        <v>1574</v>
      </c>
      <c r="G109" s="276"/>
      <c r="H109" s="276" t="s">
        <v>1607</v>
      </c>
      <c r="I109" s="276" t="s">
        <v>1570</v>
      </c>
      <c r="J109" s="276">
        <v>50</v>
      </c>
      <c r="K109" s="287"/>
    </row>
    <row r="110" spans="2:11" ht="15" customHeight="1">
      <c r="B110" s="296"/>
      <c r="C110" s="276" t="s">
        <v>1593</v>
      </c>
      <c r="D110" s="276"/>
      <c r="E110" s="276"/>
      <c r="F110" s="295" t="s">
        <v>1574</v>
      </c>
      <c r="G110" s="276"/>
      <c r="H110" s="276" t="s">
        <v>1607</v>
      </c>
      <c r="I110" s="276" t="s">
        <v>1570</v>
      </c>
      <c r="J110" s="276">
        <v>50</v>
      </c>
      <c r="K110" s="287"/>
    </row>
    <row r="111" spans="2:11" ht="15" customHeight="1">
      <c r="B111" s="296"/>
      <c r="C111" s="276" t="s">
        <v>53</v>
      </c>
      <c r="D111" s="276"/>
      <c r="E111" s="276"/>
      <c r="F111" s="295" t="s">
        <v>1568</v>
      </c>
      <c r="G111" s="276"/>
      <c r="H111" s="276" t="s">
        <v>1608</v>
      </c>
      <c r="I111" s="276" t="s">
        <v>1570</v>
      </c>
      <c r="J111" s="276">
        <v>20</v>
      </c>
      <c r="K111" s="287"/>
    </row>
    <row r="112" spans="2:11" ht="15" customHeight="1">
      <c r="B112" s="296"/>
      <c r="C112" s="276" t="s">
        <v>1609</v>
      </c>
      <c r="D112" s="276"/>
      <c r="E112" s="276"/>
      <c r="F112" s="295" t="s">
        <v>1568</v>
      </c>
      <c r="G112" s="276"/>
      <c r="H112" s="276" t="s">
        <v>1610</v>
      </c>
      <c r="I112" s="276" t="s">
        <v>1570</v>
      </c>
      <c r="J112" s="276">
        <v>120</v>
      </c>
      <c r="K112" s="287"/>
    </row>
    <row r="113" spans="2:11" ht="15" customHeight="1">
      <c r="B113" s="296"/>
      <c r="C113" s="276" t="s">
        <v>38</v>
      </c>
      <c r="D113" s="276"/>
      <c r="E113" s="276"/>
      <c r="F113" s="295" t="s">
        <v>1568</v>
      </c>
      <c r="G113" s="276"/>
      <c r="H113" s="276" t="s">
        <v>1611</v>
      </c>
      <c r="I113" s="276" t="s">
        <v>1602</v>
      </c>
      <c r="J113" s="276"/>
      <c r="K113" s="287"/>
    </row>
    <row r="114" spans="2:11" ht="15" customHeight="1">
      <c r="B114" s="296"/>
      <c r="C114" s="276" t="s">
        <v>48</v>
      </c>
      <c r="D114" s="276"/>
      <c r="E114" s="276"/>
      <c r="F114" s="295" t="s">
        <v>1568</v>
      </c>
      <c r="G114" s="276"/>
      <c r="H114" s="276" t="s">
        <v>1612</v>
      </c>
      <c r="I114" s="276" t="s">
        <v>1602</v>
      </c>
      <c r="J114" s="276"/>
      <c r="K114" s="287"/>
    </row>
    <row r="115" spans="2:11" ht="15" customHeight="1">
      <c r="B115" s="296"/>
      <c r="C115" s="276" t="s">
        <v>57</v>
      </c>
      <c r="D115" s="276"/>
      <c r="E115" s="276"/>
      <c r="F115" s="295" t="s">
        <v>1568</v>
      </c>
      <c r="G115" s="276"/>
      <c r="H115" s="276" t="s">
        <v>1613</v>
      </c>
      <c r="I115" s="276" t="s">
        <v>1614</v>
      </c>
      <c r="J115" s="276"/>
      <c r="K115" s="287"/>
    </row>
    <row r="116" spans="2:11" ht="15" customHeight="1">
      <c r="B116" s="299"/>
      <c r="C116" s="305"/>
      <c r="D116" s="305"/>
      <c r="E116" s="305"/>
      <c r="F116" s="305"/>
      <c r="G116" s="305"/>
      <c r="H116" s="305"/>
      <c r="I116" s="305"/>
      <c r="J116" s="305"/>
      <c r="K116" s="301"/>
    </row>
    <row r="117" spans="2:11" ht="18.75" customHeight="1">
      <c r="B117" s="306"/>
      <c r="C117" s="272"/>
      <c r="D117" s="272"/>
      <c r="E117" s="272"/>
      <c r="F117" s="307"/>
      <c r="G117" s="272"/>
      <c r="H117" s="272"/>
      <c r="I117" s="272"/>
      <c r="J117" s="272"/>
      <c r="K117" s="306"/>
    </row>
    <row r="118" spans="2:11" ht="18.75" customHeight="1">
      <c r="B118" s="282"/>
      <c r="C118" s="282"/>
      <c r="D118" s="282"/>
      <c r="E118" s="282"/>
      <c r="F118" s="282"/>
      <c r="G118" s="282"/>
      <c r="H118" s="282"/>
      <c r="I118" s="282"/>
      <c r="J118" s="282"/>
      <c r="K118" s="282"/>
    </row>
    <row r="119" spans="2:11" ht="7.5" customHeight="1">
      <c r="B119" s="308"/>
      <c r="C119" s="309"/>
      <c r="D119" s="309"/>
      <c r="E119" s="309"/>
      <c r="F119" s="309"/>
      <c r="G119" s="309"/>
      <c r="H119" s="309"/>
      <c r="I119" s="309"/>
      <c r="J119" s="309"/>
      <c r="K119" s="310"/>
    </row>
    <row r="120" spans="2:11" ht="45" customHeight="1">
      <c r="B120" s="311"/>
      <c r="C120" s="388" t="s">
        <v>1615</v>
      </c>
      <c r="D120" s="388"/>
      <c r="E120" s="388"/>
      <c r="F120" s="388"/>
      <c r="G120" s="388"/>
      <c r="H120" s="388"/>
      <c r="I120" s="388"/>
      <c r="J120" s="388"/>
      <c r="K120" s="312"/>
    </row>
    <row r="121" spans="2:11" ht="17.25" customHeight="1">
      <c r="B121" s="313"/>
      <c r="C121" s="288" t="s">
        <v>1562</v>
      </c>
      <c r="D121" s="288"/>
      <c r="E121" s="288"/>
      <c r="F121" s="288" t="s">
        <v>1563</v>
      </c>
      <c r="G121" s="289"/>
      <c r="H121" s="288" t="s">
        <v>148</v>
      </c>
      <c r="I121" s="288" t="s">
        <v>57</v>
      </c>
      <c r="J121" s="288" t="s">
        <v>1564</v>
      </c>
      <c r="K121" s="314"/>
    </row>
    <row r="122" spans="2:11" ht="17.25" customHeight="1">
      <c r="B122" s="313"/>
      <c r="C122" s="290" t="s">
        <v>1565</v>
      </c>
      <c r="D122" s="290"/>
      <c r="E122" s="290"/>
      <c r="F122" s="291" t="s">
        <v>1566</v>
      </c>
      <c r="G122" s="292"/>
      <c r="H122" s="290"/>
      <c r="I122" s="290"/>
      <c r="J122" s="290" t="s">
        <v>1567</v>
      </c>
      <c r="K122" s="314"/>
    </row>
    <row r="123" spans="2:11" ht="5.25" customHeight="1">
      <c r="B123" s="315"/>
      <c r="C123" s="293"/>
      <c r="D123" s="293"/>
      <c r="E123" s="293"/>
      <c r="F123" s="293"/>
      <c r="G123" s="276"/>
      <c r="H123" s="293"/>
      <c r="I123" s="293"/>
      <c r="J123" s="293"/>
      <c r="K123" s="316"/>
    </row>
    <row r="124" spans="2:11" ht="15" customHeight="1">
      <c r="B124" s="315"/>
      <c r="C124" s="276" t="s">
        <v>1571</v>
      </c>
      <c r="D124" s="293"/>
      <c r="E124" s="293"/>
      <c r="F124" s="295" t="s">
        <v>1568</v>
      </c>
      <c r="G124" s="276"/>
      <c r="H124" s="276" t="s">
        <v>1607</v>
      </c>
      <c r="I124" s="276" t="s">
        <v>1570</v>
      </c>
      <c r="J124" s="276">
        <v>120</v>
      </c>
      <c r="K124" s="317"/>
    </row>
    <row r="125" spans="2:11" ht="15" customHeight="1">
      <c r="B125" s="315"/>
      <c r="C125" s="276" t="s">
        <v>1616</v>
      </c>
      <c r="D125" s="276"/>
      <c r="E125" s="276"/>
      <c r="F125" s="295" t="s">
        <v>1568</v>
      </c>
      <c r="G125" s="276"/>
      <c r="H125" s="276" t="s">
        <v>1617</v>
      </c>
      <c r="I125" s="276" t="s">
        <v>1570</v>
      </c>
      <c r="J125" s="276" t="s">
        <v>1618</v>
      </c>
      <c r="K125" s="317"/>
    </row>
    <row r="126" spans="2:11" ht="15" customHeight="1">
      <c r="B126" s="315"/>
      <c r="C126" s="276" t="s">
        <v>1517</v>
      </c>
      <c r="D126" s="276"/>
      <c r="E126" s="276"/>
      <c r="F126" s="295" t="s">
        <v>1568</v>
      </c>
      <c r="G126" s="276"/>
      <c r="H126" s="276" t="s">
        <v>1619</v>
      </c>
      <c r="I126" s="276" t="s">
        <v>1570</v>
      </c>
      <c r="J126" s="276" t="s">
        <v>1618</v>
      </c>
      <c r="K126" s="317"/>
    </row>
    <row r="127" spans="2:11" ht="15" customHeight="1">
      <c r="B127" s="315"/>
      <c r="C127" s="276" t="s">
        <v>1579</v>
      </c>
      <c r="D127" s="276"/>
      <c r="E127" s="276"/>
      <c r="F127" s="295" t="s">
        <v>1574</v>
      </c>
      <c r="G127" s="276"/>
      <c r="H127" s="276" t="s">
        <v>1580</v>
      </c>
      <c r="I127" s="276" t="s">
        <v>1570</v>
      </c>
      <c r="J127" s="276">
        <v>15</v>
      </c>
      <c r="K127" s="317"/>
    </row>
    <row r="128" spans="2:11" ht="15" customHeight="1">
      <c r="B128" s="315"/>
      <c r="C128" s="297" t="s">
        <v>1581</v>
      </c>
      <c r="D128" s="297"/>
      <c r="E128" s="297"/>
      <c r="F128" s="298" t="s">
        <v>1574</v>
      </c>
      <c r="G128" s="297"/>
      <c r="H128" s="297" t="s">
        <v>1582</v>
      </c>
      <c r="I128" s="297" t="s">
        <v>1570</v>
      </c>
      <c r="J128" s="297">
        <v>15</v>
      </c>
      <c r="K128" s="317"/>
    </row>
    <row r="129" spans="2:11" ht="15" customHeight="1">
      <c r="B129" s="315"/>
      <c r="C129" s="297" t="s">
        <v>1583</v>
      </c>
      <c r="D129" s="297"/>
      <c r="E129" s="297"/>
      <c r="F129" s="298" t="s">
        <v>1574</v>
      </c>
      <c r="G129" s="297"/>
      <c r="H129" s="297" t="s">
        <v>1584</v>
      </c>
      <c r="I129" s="297" t="s">
        <v>1570</v>
      </c>
      <c r="J129" s="297">
        <v>20</v>
      </c>
      <c r="K129" s="317"/>
    </row>
    <row r="130" spans="2:11" ht="15" customHeight="1">
      <c r="B130" s="315"/>
      <c r="C130" s="297" t="s">
        <v>1585</v>
      </c>
      <c r="D130" s="297"/>
      <c r="E130" s="297"/>
      <c r="F130" s="298" t="s">
        <v>1574</v>
      </c>
      <c r="G130" s="297"/>
      <c r="H130" s="297" t="s">
        <v>1586</v>
      </c>
      <c r="I130" s="297" t="s">
        <v>1570</v>
      </c>
      <c r="J130" s="297">
        <v>20</v>
      </c>
      <c r="K130" s="317"/>
    </row>
    <row r="131" spans="2:11" ht="15" customHeight="1">
      <c r="B131" s="315"/>
      <c r="C131" s="276" t="s">
        <v>1573</v>
      </c>
      <c r="D131" s="276"/>
      <c r="E131" s="276"/>
      <c r="F131" s="295" t="s">
        <v>1574</v>
      </c>
      <c r="G131" s="276"/>
      <c r="H131" s="276" t="s">
        <v>1607</v>
      </c>
      <c r="I131" s="276" t="s">
        <v>1570</v>
      </c>
      <c r="J131" s="276">
        <v>50</v>
      </c>
      <c r="K131" s="317"/>
    </row>
    <row r="132" spans="2:11" ht="15" customHeight="1">
      <c r="B132" s="315"/>
      <c r="C132" s="276" t="s">
        <v>1587</v>
      </c>
      <c r="D132" s="276"/>
      <c r="E132" s="276"/>
      <c r="F132" s="295" t="s">
        <v>1574</v>
      </c>
      <c r="G132" s="276"/>
      <c r="H132" s="276" t="s">
        <v>1607</v>
      </c>
      <c r="I132" s="276" t="s">
        <v>1570</v>
      </c>
      <c r="J132" s="276">
        <v>50</v>
      </c>
      <c r="K132" s="317"/>
    </row>
    <row r="133" spans="2:11" ht="15" customHeight="1">
      <c r="B133" s="315"/>
      <c r="C133" s="276" t="s">
        <v>1593</v>
      </c>
      <c r="D133" s="276"/>
      <c r="E133" s="276"/>
      <c r="F133" s="295" t="s">
        <v>1574</v>
      </c>
      <c r="G133" s="276"/>
      <c r="H133" s="276" t="s">
        <v>1607</v>
      </c>
      <c r="I133" s="276" t="s">
        <v>1570</v>
      </c>
      <c r="J133" s="276">
        <v>50</v>
      </c>
      <c r="K133" s="317"/>
    </row>
    <row r="134" spans="2:11" ht="15" customHeight="1">
      <c r="B134" s="315"/>
      <c r="C134" s="276" t="s">
        <v>1595</v>
      </c>
      <c r="D134" s="276"/>
      <c r="E134" s="276"/>
      <c r="F134" s="295" t="s">
        <v>1574</v>
      </c>
      <c r="G134" s="276"/>
      <c r="H134" s="276" t="s">
        <v>1607</v>
      </c>
      <c r="I134" s="276" t="s">
        <v>1570</v>
      </c>
      <c r="J134" s="276">
        <v>50</v>
      </c>
      <c r="K134" s="317"/>
    </row>
    <row r="135" spans="2:11" ht="15" customHeight="1">
      <c r="B135" s="315"/>
      <c r="C135" s="276" t="s">
        <v>153</v>
      </c>
      <c r="D135" s="276"/>
      <c r="E135" s="276"/>
      <c r="F135" s="295" t="s">
        <v>1574</v>
      </c>
      <c r="G135" s="276"/>
      <c r="H135" s="276" t="s">
        <v>1620</v>
      </c>
      <c r="I135" s="276" t="s">
        <v>1570</v>
      </c>
      <c r="J135" s="276">
        <v>255</v>
      </c>
      <c r="K135" s="317"/>
    </row>
    <row r="136" spans="2:11" ht="15" customHeight="1">
      <c r="B136" s="315"/>
      <c r="C136" s="276" t="s">
        <v>1597</v>
      </c>
      <c r="D136" s="276"/>
      <c r="E136" s="276"/>
      <c r="F136" s="295" t="s">
        <v>1568</v>
      </c>
      <c r="G136" s="276"/>
      <c r="H136" s="276" t="s">
        <v>1621</v>
      </c>
      <c r="I136" s="276" t="s">
        <v>1599</v>
      </c>
      <c r="J136" s="276"/>
      <c r="K136" s="317"/>
    </row>
    <row r="137" spans="2:11" ht="15" customHeight="1">
      <c r="B137" s="315"/>
      <c r="C137" s="276" t="s">
        <v>1600</v>
      </c>
      <c r="D137" s="276"/>
      <c r="E137" s="276"/>
      <c r="F137" s="295" t="s">
        <v>1568</v>
      </c>
      <c r="G137" s="276"/>
      <c r="H137" s="276" t="s">
        <v>1622</v>
      </c>
      <c r="I137" s="276" t="s">
        <v>1602</v>
      </c>
      <c r="J137" s="276"/>
      <c r="K137" s="317"/>
    </row>
    <row r="138" spans="2:11" ht="15" customHeight="1">
      <c r="B138" s="315"/>
      <c r="C138" s="276" t="s">
        <v>1603</v>
      </c>
      <c r="D138" s="276"/>
      <c r="E138" s="276"/>
      <c r="F138" s="295" t="s">
        <v>1568</v>
      </c>
      <c r="G138" s="276"/>
      <c r="H138" s="276" t="s">
        <v>1603</v>
      </c>
      <c r="I138" s="276" t="s">
        <v>1602</v>
      </c>
      <c r="J138" s="276"/>
      <c r="K138" s="317"/>
    </row>
    <row r="139" spans="2:11" ht="15" customHeight="1">
      <c r="B139" s="315"/>
      <c r="C139" s="276" t="s">
        <v>38</v>
      </c>
      <c r="D139" s="276"/>
      <c r="E139" s="276"/>
      <c r="F139" s="295" t="s">
        <v>1568</v>
      </c>
      <c r="G139" s="276"/>
      <c r="H139" s="276" t="s">
        <v>1623</v>
      </c>
      <c r="I139" s="276" t="s">
        <v>1602</v>
      </c>
      <c r="J139" s="276"/>
      <c r="K139" s="317"/>
    </row>
    <row r="140" spans="2:11" ht="15" customHeight="1">
      <c r="B140" s="315"/>
      <c r="C140" s="276" t="s">
        <v>1624</v>
      </c>
      <c r="D140" s="276"/>
      <c r="E140" s="276"/>
      <c r="F140" s="295" t="s">
        <v>1568</v>
      </c>
      <c r="G140" s="276"/>
      <c r="H140" s="276" t="s">
        <v>1625</v>
      </c>
      <c r="I140" s="276" t="s">
        <v>1602</v>
      </c>
      <c r="J140" s="276"/>
      <c r="K140" s="317"/>
    </row>
    <row r="141" spans="2:11" ht="15" customHeight="1">
      <c r="B141" s="318"/>
      <c r="C141" s="319"/>
      <c r="D141" s="319"/>
      <c r="E141" s="319"/>
      <c r="F141" s="319"/>
      <c r="G141" s="319"/>
      <c r="H141" s="319"/>
      <c r="I141" s="319"/>
      <c r="J141" s="319"/>
      <c r="K141" s="320"/>
    </row>
    <row r="142" spans="2:11" ht="18.75" customHeight="1">
      <c r="B142" s="272"/>
      <c r="C142" s="272"/>
      <c r="D142" s="272"/>
      <c r="E142" s="272"/>
      <c r="F142" s="307"/>
      <c r="G142" s="272"/>
      <c r="H142" s="272"/>
      <c r="I142" s="272"/>
      <c r="J142" s="272"/>
      <c r="K142" s="272"/>
    </row>
    <row r="143" spans="2:11" ht="18.75" customHeight="1">
      <c r="B143" s="282"/>
      <c r="C143" s="282"/>
      <c r="D143" s="282"/>
      <c r="E143" s="282"/>
      <c r="F143" s="282"/>
      <c r="G143" s="282"/>
      <c r="H143" s="282"/>
      <c r="I143" s="282"/>
      <c r="J143" s="282"/>
      <c r="K143" s="282"/>
    </row>
    <row r="144" spans="2:11" ht="7.5" customHeight="1">
      <c r="B144" s="283"/>
      <c r="C144" s="284"/>
      <c r="D144" s="284"/>
      <c r="E144" s="284"/>
      <c r="F144" s="284"/>
      <c r="G144" s="284"/>
      <c r="H144" s="284"/>
      <c r="I144" s="284"/>
      <c r="J144" s="284"/>
      <c r="K144" s="285"/>
    </row>
    <row r="145" spans="2:11" ht="45" customHeight="1">
      <c r="B145" s="286"/>
      <c r="C145" s="392" t="s">
        <v>1626</v>
      </c>
      <c r="D145" s="392"/>
      <c r="E145" s="392"/>
      <c r="F145" s="392"/>
      <c r="G145" s="392"/>
      <c r="H145" s="392"/>
      <c r="I145" s="392"/>
      <c r="J145" s="392"/>
      <c r="K145" s="287"/>
    </row>
    <row r="146" spans="2:11" ht="17.25" customHeight="1">
      <c r="B146" s="286"/>
      <c r="C146" s="288" t="s">
        <v>1562</v>
      </c>
      <c r="D146" s="288"/>
      <c r="E146" s="288"/>
      <c r="F146" s="288" t="s">
        <v>1563</v>
      </c>
      <c r="G146" s="289"/>
      <c r="H146" s="288" t="s">
        <v>148</v>
      </c>
      <c r="I146" s="288" t="s">
        <v>57</v>
      </c>
      <c r="J146" s="288" t="s">
        <v>1564</v>
      </c>
      <c r="K146" s="287"/>
    </row>
    <row r="147" spans="2:11" ht="17.25" customHeight="1">
      <c r="B147" s="286"/>
      <c r="C147" s="290" t="s">
        <v>1565</v>
      </c>
      <c r="D147" s="290"/>
      <c r="E147" s="290"/>
      <c r="F147" s="291" t="s">
        <v>1566</v>
      </c>
      <c r="G147" s="292"/>
      <c r="H147" s="290"/>
      <c r="I147" s="290"/>
      <c r="J147" s="290" t="s">
        <v>1567</v>
      </c>
      <c r="K147" s="287"/>
    </row>
    <row r="148" spans="2:11" ht="5.25" customHeight="1">
      <c r="B148" s="296"/>
      <c r="C148" s="293"/>
      <c r="D148" s="293"/>
      <c r="E148" s="293"/>
      <c r="F148" s="293"/>
      <c r="G148" s="294"/>
      <c r="H148" s="293"/>
      <c r="I148" s="293"/>
      <c r="J148" s="293"/>
      <c r="K148" s="317"/>
    </row>
    <row r="149" spans="2:11" ht="15" customHeight="1">
      <c r="B149" s="296"/>
      <c r="C149" s="321" t="s">
        <v>1571</v>
      </c>
      <c r="D149" s="276"/>
      <c r="E149" s="276"/>
      <c r="F149" s="322" t="s">
        <v>1568</v>
      </c>
      <c r="G149" s="276"/>
      <c r="H149" s="321" t="s">
        <v>1607</v>
      </c>
      <c r="I149" s="321" t="s">
        <v>1570</v>
      </c>
      <c r="J149" s="321">
        <v>120</v>
      </c>
      <c r="K149" s="317"/>
    </row>
    <row r="150" spans="2:11" ht="15" customHeight="1">
      <c r="B150" s="296"/>
      <c r="C150" s="321" t="s">
        <v>1616</v>
      </c>
      <c r="D150" s="276"/>
      <c r="E150" s="276"/>
      <c r="F150" s="322" t="s">
        <v>1568</v>
      </c>
      <c r="G150" s="276"/>
      <c r="H150" s="321" t="s">
        <v>1627</v>
      </c>
      <c r="I150" s="321" t="s">
        <v>1570</v>
      </c>
      <c r="J150" s="321" t="s">
        <v>1618</v>
      </c>
      <c r="K150" s="317"/>
    </row>
    <row r="151" spans="2:11" ht="15" customHeight="1">
      <c r="B151" s="296"/>
      <c r="C151" s="321" t="s">
        <v>1517</v>
      </c>
      <c r="D151" s="276"/>
      <c r="E151" s="276"/>
      <c r="F151" s="322" t="s">
        <v>1568</v>
      </c>
      <c r="G151" s="276"/>
      <c r="H151" s="321" t="s">
        <v>1628</v>
      </c>
      <c r="I151" s="321" t="s">
        <v>1570</v>
      </c>
      <c r="J151" s="321" t="s">
        <v>1618</v>
      </c>
      <c r="K151" s="317"/>
    </row>
    <row r="152" spans="2:11" ht="15" customHeight="1">
      <c r="B152" s="296"/>
      <c r="C152" s="321" t="s">
        <v>1573</v>
      </c>
      <c r="D152" s="276"/>
      <c r="E152" s="276"/>
      <c r="F152" s="322" t="s">
        <v>1574</v>
      </c>
      <c r="G152" s="276"/>
      <c r="H152" s="321" t="s">
        <v>1607</v>
      </c>
      <c r="I152" s="321" t="s">
        <v>1570</v>
      </c>
      <c r="J152" s="321">
        <v>50</v>
      </c>
      <c r="K152" s="317"/>
    </row>
    <row r="153" spans="2:11" ht="15" customHeight="1">
      <c r="B153" s="296"/>
      <c r="C153" s="321" t="s">
        <v>1576</v>
      </c>
      <c r="D153" s="276"/>
      <c r="E153" s="276"/>
      <c r="F153" s="322" t="s">
        <v>1568</v>
      </c>
      <c r="G153" s="276"/>
      <c r="H153" s="321" t="s">
        <v>1607</v>
      </c>
      <c r="I153" s="321" t="s">
        <v>1578</v>
      </c>
      <c r="J153" s="321"/>
      <c r="K153" s="317"/>
    </row>
    <row r="154" spans="2:11" ht="15" customHeight="1">
      <c r="B154" s="296"/>
      <c r="C154" s="321" t="s">
        <v>1587</v>
      </c>
      <c r="D154" s="276"/>
      <c r="E154" s="276"/>
      <c r="F154" s="322" t="s">
        <v>1574</v>
      </c>
      <c r="G154" s="276"/>
      <c r="H154" s="321" t="s">
        <v>1607</v>
      </c>
      <c r="I154" s="321" t="s">
        <v>1570</v>
      </c>
      <c r="J154" s="321">
        <v>50</v>
      </c>
      <c r="K154" s="317"/>
    </row>
    <row r="155" spans="2:11" ht="15" customHeight="1">
      <c r="B155" s="296"/>
      <c r="C155" s="321" t="s">
        <v>1595</v>
      </c>
      <c r="D155" s="276"/>
      <c r="E155" s="276"/>
      <c r="F155" s="322" t="s">
        <v>1574</v>
      </c>
      <c r="G155" s="276"/>
      <c r="H155" s="321" t="s">
        <v>1607</v>
      </c>
      <c r="I155" s="321" t="s">
        <v>1570</v>
      </c>
      <c r="J155" s="321">
        <v>50</v>
      </c>
      <c r="K155" s="317"/>
    </row>
    <row r="156" spans="2:11" ht="15" customHeight="1">
      <c r="B156" s="296"/>
      <c r="C156" s="321" t="s">
        <v>1593</v>
      </c>
      <c r="D156" s="276"/>
      <c r="E156" s="276"/>
      <c r="F156" s="322" t="s">
        <v>1574</v>
      </c>
      <c r="G156" s="276"/>
      <c r="H156" s="321" t="s">
        <v>1607</v>
      </c>
      <c r="I156" s="321" t="s">
        <v>1570</v>
      </c>
      <c r="J156" s="321">
        <v>50</v>
      </c>
      <c r="K156" s="317"/>
    </row>
    <row r="157" spans="2:11" ht="15" customHeight="1">
      <c r="B157" s="296"/>
      <c r="C157" s="321" t="s">
        <v>131</v>
      </c>
      <c r="D157" s="276"/>
      <c r="E157" s="276"/>
      <c r="F157" s="322" t="s">
        <v>1568</v>
      </c>
      <c r="G157" s="276"/>
      <c r="H157" s="321" t="s">
        <v>1629</v>
      </c>
      <c r="I157" s="321" t="s">
        <v>1570</v>
      </c>
      <c r="J157" s="321" t="s">
        <v>1630</v>
      </c>
      <c r="K157" s="317"/>
    </row>
    <row r="158" spans="2:11" ht="15" customHeight="1">
      <c r="B158" s="296"/>
      <c r="C158" s="321" t="s">
        <v>1631</v>
      </c>
      <c r="D158" s="276"/>
      <c r="E158" s="276"/>
      <c r="F158" s="322" t="s">
        <v>1568</v>
      </c>
      <c r="G158" s="276"/>
      <c r="H158" s="321" t="s">
        <v>1632</v>
      </c>
      <c r="I158" s="321" t="s">
        <v>1602</v>
      </c>
      <c r="J158" s="321"/>
      <c r="K158" s="317"/>
    </row>
    <row r="159" spans="2:11" ht="15" customHeight="1">
      <c r="B159" s="323"/>
      <c r="C159" s="305"/>
      <c r="D159" s="305"/>
      <c r="E159" s="305"/>
      <c r="F159" s="305"/>
      <c r="G159" s="305"/>
      <c r="H159" s="305"/>
      <c r="I159" s="305"/>
      <c r="J159" s="305"/>
      <c r="K159" s="324"/>
    </row>
    <row r="160" spans="2:11" ht="18.75" customHeight="1">
      <c r="B160" s="272"/>
      <c r="C160" s="276"/>
      <c r="D160" s="276"/>
      <c r="E160" s="276"/>
      <c r="F160" s="295"/>
      <c r="G160" s="276"/>
      <c r="H160" s="276"/>
      <c r="I160" s="276"/>
      <c r="J160" s="276"/>
      <c r="K160" s="272"/>
    </row>
    <row r="161" spans="2:11" ht="18.75" customHeight="1"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</row>
    <row r="162" spans="2:11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spans="2:11" ht="45" customHeight="1">
      <c r="B163" s="267"/>
      <c r="C163" s="388" t="s">
        <v>1633</v>
      </c>
      <c r="D163" s="388"/>
      <c r="E163" s="388"/>
      <c r="F163" s="388"/>
      <c r="G163" s="388"/>
      <c r="H163" s="388"/>
      <c r="I163" s="388"/>
      <c r="J163" s="388"/>
      <c r="K163" s="268"/>
    </row>
    <row r="164" spans="2:11" ht="17.25" customHeight="1">
      <c r="B164" s="267"/>
      <c r="C164" s="288" t="s">
        <v>1562</v>
      </c>
      <c r="D164" s="288"/>
      <c r="E164" s="288"/>
      <c r="F164" s="288" t="s">
        <v>1563</v>
      </c>
      <c r="G164" s="325"/>
      <c r="H164" s="326" t="s">
        <v>148</v>
      </c>
      <c r="I164" s="326" t="s">
        <v>57</v>
      </c>
      <c r="J164" s="288" t="s">
        <v>1564</v>
      </c>
      <c r="K164" s="268"/>
    </row>
    <row r="165" spans="2:11" ht="17.25" customHeight="1">
      <c r="B165" s="269"/>
      <c r="C165" s="290" t="s">
        <v>1565</v>
      </c>
      <c r="D165" s="290"/>
      <c r="E165" s="290"/>
      <c r="F165" s="291" t="s">
        <v>1566</v>
      </c>
      <c r="G165" s="327"/>
      <c r="H165" s="328"/>
      <c r="I165" s="328"/>
      <c r="J165" s="290" t="s">
        <v>1567</v>
      </c>
      <c r="K165" s="270"/>
    </row>
    <row r="166" spans="2:11" ht="5.25" customHeight="1">
      <c r="B166" s="296"/>
      <c r="C166" s="293"/>
      <c r="D166" s="293"/>
      <c r="E166" s="293"/>
      <c r="F166" s="293"/>
      <c r="G166" s="294"/>
      <c r="H166" s="293"/>
      <c r="I166" s="293"/>
      <c r="J166" s="293"/>
      <c r="K166" s="317"/>
    </row>
    <row r="167" spans="2:11" ht="15" customHeight="1">
      <c r="B167" s="296"/>
      <c r="C167" s="276" t="s">
        <v>1571</v>
      </c>
      <c r="D167" s="276"/>
      <c r="E167" s="276"/>
      <c r="F167" s="295" t="s">
        <v>1568</v>
      </c>
      <c r="G167" s="276"/>
      <c r="H167" s="276" t="s">
        <v>1607</v>
      </c>
      <c r="I167" s="276" t="s">
        <v>1570</v>
      </c>
      <c r="J167" s="276">
        <v>120</v>
      </c>
      <c r="K167" s="317"/>
    </row>
    <row r="168" spans="2:11" ht="15" customHeight="1">
      <c r="B168" s="296"/>
      <c r="C168" s="276" t="s">
        <v>1616</v>
      </c>
      <c r="D168" s="276"/>
      <c r="E168" s="276"/>
      <c r="F168" s="295" t="s">
        <v>1568</v>
      </c>
      <c r="G168" s="276"/>
      <c r="H168" s="276" t="s">
        <v>1617</v>
      </c>
      <c r="I168" s="276" t="s">
        <v>1570</v>
      </c>
      <c r="J168" s="276" t="s">
        <v>1618</v>
      </c>
      <c r="K168" s="317"/>
    </row>
    <row r="169" spans="2:11" ht="15" customHeight="1">
      <c r="B169" s="296"/>
      <c r="C169" s="276" t="s">
        <v>1517</v>
      </c>
      <c r="D169" s="276"/>
      <c r="E169" s="276"/>
      <c r="F169" s="295" t="s">
        <v>1568</v>
      </c>
      <c r="G169" s="276"/>
      <c r="H169" s="276" t="s">
        <v>1634</v>
      </c>
      <c r="I169" s="276" t="s">
        <v>1570</v>
      </c>
      <c r="J169" s="276" t="s">
        <v>1618</v>
      </c>
      <c r="K169" s="317"/>
    </row>
    <row r="170" spans="2:11" ht="15" customHeight="1">
      <c r="B170" s="296"/>
      <c r="C170" s="276" t="s">
        <v>1573</v>
      </c>
      <c r="D170" s="276"/>
      <c r="E170" s="276"/>
      <c r="F170" s="295" t="s">
        <v>1574</v>
      </c>
      <c r="G170" s="276"/>
      <c r="H170" s="276" t="s">
        <v>1634</v>
      </c>
      <c r="I170" s="276" t="s">
        <v>1570</v>
      </c>
      <c r="J170" s="276">
        <v>50</v>
      </c>
      <c r="K170" s="317"/>
    </row>
    <row r="171" spans="2:11" ht="15" customHeight="1">
      <c r="B171" s="296"/>
      <c r="C171" s="276" t="s">
        <v>1576</v>
      </c>
      <c r="D171" s="276"/>
      <c r="E171" s="276"/>
      <c r="F171" s="295" t="s">
        <v>1568</v>
      </c>
      <c r="G171" s="276"/>
      <c r="H171" s="276" t="s">
        <v>1634</v>
      </c>
      <c r="I171" s="276" t="s">
        <v>1578</v>
      </c>
      <c r="J171" s="276"/>
      <c r="K171" s="317"/>
    </row>
    <row r="172" spans="2:11" ht="15" customHeight="1">
      <c r="B172" s="296"/>
      <c r="C172" s="276" t="s">
        <v>1587</v>
      </c>
      <c r="D172" s="276"/>
      <c r="E172" s="276"/>
      <c r="F172" s="295" t="s">
        <v>1574</v>
      </c>
      <c r="G172" s="276"/>
      <c r="H172" s="276" t="s">
        <v>1634</v>
      </c>
      <c r="I172" s="276" t="s">
        <v>1570</v>
      </c>
      <c r="J172" s="276">
        <v>50</v>
      </c>
      <c r="K172" s="317"/>
    </row>
    <row r="173" spans="2:11" ht="15" customHeight="1">
      <c r="B173" s="296"/>
      <c r="C173" s="276" t="s">
        <v>1595</v>
      </c>
      <c r="D173" s="276"/>
      <c r="E173" s="276"/>
      <c r="F173" s="295" t="s">
        <v>1574</v>
      </c>
      <c r="G173" s="276"/>
      <c r="H173" s="276" t="s">
        <v>1634</v>
      </c>
      <c r="I173" s="276" t="s">
        <v>1570</v>
      </c>
      <c r="J173" s="276">
        <v>50</v>
      </c>
      <c r="K173" s="317"/>
    </row>
    <row r="174" spans="2:11" ht="15" customHeight="1">
      <c r="B174" s="296"/>
      <c r="C174" s="276" t="s">
        <v>1593</v>
      </c>
      <c r="D174" s="276"/>
      <c r="E174" s="276"/>
      <c r="F174" s="295" t="s">
        <v>1574</v>
      </c>
      <c r="G174" s="276"/>
      <c r="H174" s="276" t="s">
        <v>1634</v>
      </c>
      <c r="I174" s="276" t="s">
        <v>1570</v>
      </c>
      <c r="J174" s="276">
        <v>50</v>
      </c>
      <c r="K174" s="317"/>
    </row>
    <row r="175" spans="2:11" ht="15" customHeight="1">
      <c r="B175" s="296"/>
      <c r="C175" s="276" t="s">
        <v>147</v>
      </c>
      <c r="D175" s="276"/>
      <c r="E175" s="276"/>
      <c r="F175" s="295" t="s">
        <v>1568</v>
      </c>
      <c r="G175" s="276"/>
      <c r="H175" s="276" t="s">
        <v>1635</v>
      </c>
      <c r="I175" s="276" t="s">
        <v>1636</v>
      </c>
      <c r="J175" s="276"/>
      <c r="K175" s="317"/>
    </row>
    <row r="176" spans="2:11" ht="15" customHeight="1">
      <c r="B176" s="296"/>
      <c r="C176" s="276" t="s">
        <v>57</v>
      </c>
      <c r="D176" s="276"/>
      <c r="E176" s="276"/>
      <c r="F176" s="295" t="s">
        <v>1568</v>
      </c>
      <c r="G176" s="276"/>
      <c r="H176" s="276" t="s">
        <v>1637</v>
      </c>
      <c r="I176" s="276" t="s">
        <v>1638</v>
      </c>
      <c r="J176" s="276">
        <v>1</v>
      </c>
      <c r="K176" s="317"/>
    </row>
    <row r="177" spans="2:11" ht="15" customHeight="1">
      <c r="B177" s="296"/>
      <c r="C177" s="276" t="s">
        <v>53</v>
      </c>
      <c r="D177" s="276"/>
      <c r="E177" s="276"/>
      <c r="F177" s="295" t="s">
        <v>1568</v>
      </c>
      <c r="G177" s="276"/>
      <c r="H177" s="276" t="s">
        <v>1639</v>
      </c>
      <c r="I177" s="276" t="s">
        <v>1570</v>
      </c>
      <c r="J177" s="276">
        <v>20</v>
      </c>
      <c r="K177" s="317"/>
    </row>
    <row r="178" spans="2:11" ht="15" customHeight="1">
      <c r="B178" s="296"/>
      <c r="C178" s="276" t="s">
        <v>148</v>
      </c>
      <c r="D178" s="276"/>
      <c r="E178" s="276"/>
      <c r="F178" s="295" t="s">
        <v>1568</v>
      </c>
      <c r="G178" s="276"/>
      <c r="H178" s="276" t="s">
        <v>1640</v>
      </c>
      <c r="I178" s="276" t="s">
        <v>1570</v>
      </c>
      <c r="J178" s="276">
        <v>255</v>
      </c>
      <c r="K178" s="317"/>
    </row>
    <row r="179" spans="2:11" ht="15" customHeight="1">
      <c r="B179" s="296"/>
      <c r="C179" s="276" t="s">
        <v>149</v>
      </c>
      <c r="D179" s="276"/>
      <c r="E179" s="276"/>
      <c r="F179" s="295" t="s">
        <v>1568</v>
      </c>
      <c r="G179" s="276"/>
      <c r="H179" s="276" t="s">
        <v>1533</v>
      </c>
      <c r="I179" s="276" t="s">
        <v>1570</v>
      </c>
      <c r="J179" s="276">
        <v>10</v>
      </c>
      <c r="K179" s="317"/>
    </row>
    <row r="180" spans="2:11" ht="15" customHeight="1">
      <c r="B180" s="296"/>
      <c r="C180" s="276" t="s">
        <v>150</v>
      </c>
      <c r="D180" s="276"/>
      <c r="E180" s="276"/>
      <c r="F180" s="295" t="s">
        <v>1568</v>
      </c>
      <c r="G180" s="276"/>
      <c r="H180" s="276" t="s">
        <v>1641</v>
      </c>
      <c r="I180" s="276" t="s">
        <v>1602</v>
      </c>
      <c r="J180" s="276"/>
      <c r="K180" s="317"/>
    </row>
    <row r="181" spans="2:11" ht="15" customHeight="1">
      <c r="B181" s="296"/>
      <c r="C181" s="276" t="s">
        <v>1642</v>
      </c>
      <c r="D181" s="276"/>
      <c r="E181" s="276"/>
      <c r="F181" s="295" t="s">
        <v>1568</v>
      </c>
      <c r="G181" s="276"/>
      <c r="H181" s="276" t="s">
        <v>1643</v>
      </c>
      <c r="I181" s="276" t="s">
        <v>1602</v>
      </c>
      <c r="J181" s="276"/>
      <c r="K181" s="317"/>
    </row>
    <row r="182" spans="2:11" ht="15" customHeight="1">
      <c r="B182" s="296"/>
      <c r="C182" s="276" t="s">
        <v>1631</v>
      </c>
      <c r="D182" s="276"/>
      <c r="E182" s="276"/>
      <c r="F182" s="295" t="s">
        <v>1568</v>
      </c>
      <c r="G182" s="276"/>
      <c r="H182" s="276" t="s">
        <v>1644</v>
      </c>
      <c r="I182" s="276" t="s">
        <v>1602</v>
      </c>
      <c r="J182" s="276"/>
      <c r="K182" s="317"/>
    </row>
    <row r="183" spans="2:11" ht="15" customHeight="1">
      <c r="B183" s="296"/>
      <c r="C183" s="276" t="s">
        <v>152</v>
      </c>
      <c r="D183" s="276"/>
      <c r="E183" s="276"/>
      <c r="F183" s="295" t="s">
        <v>1574</v>
      </c>
      <c r="G183" s="276"/>
      <c r="H183" s="276" t="s">
        <v>1645</v>
      </c>
      <c r="I183" s="276" t="s">
        <v>1570</v>
      </c>
      <c r="J183" s="276">
        <v>50</v>
      </c>
      <c r="K183" s="317"/>
    </row>
    <row r="184" spans="2:11" ht="15" customHeight="1">
      <c r="B184" s="296"/>
      <c r="C184" s="276" t="s">
        <v>1646</v>
      </c>
      <c r="D184" s="276"/>
      <c r="E184" s="276"/>
      <c r="F184" s="295" t="s">
        <v>1574</v>
      </c>
      <c r="G184" s="276"/>
      <c r="H184" s="276" t="s">
        <v>1647</v>
      </c>
      <c r="I184" s="276" t="s">
        <v>1648</v>
      </c>
      <c r="J184" s="276"/>
      <c r="K184" s="317"/>
    </row>
    <row r="185" spans="2:11" ht="15" customHeight="1">
      <c r="B185" s="296"/>
      <c r="C185" s="276" t="s">
        <v>1649</v>
      </c>
      <c r="D185" s="276"/>
      <c r="E185" s="276"/>
      <c r="F185" s="295" t="s">
        <v>1574</v>
      </c>
      <c r="G185" s="276"/>
      <c r="H185" s="276" t="s">
        <v>1650</v>
      </c>
      <c r="I185" s="276" t="s">
        <v>1648</v>
      </c>
      <c r="J185" s="276"/>
      <c r="K185" s="317"/>
    </row>
    <row r="186" spans="2:11" ht="15" customHeight="1">
      <c r="B186" s="296"/>
      <c r="C186" s="276" t="s">
        <v>1651</v>
      </c>
      <c r="D186" s="276"/>
      <c r="E186" s="276"/>
      <c r="F186" s="295" t="s">
        <v>1574</v>
      </c>
      <c r="G186" s="276"/>
      <c r="H186" s="276" t="s">
        <v>1652</v>
      </c>
      <c r="I186" s="276" t="s">
        <v>1648</v>
      </c>
      <c r="J186" s="276"/>
      <c r="K186" s="317"/>
    </row>
    <row r="187" spans="2:11" ht="15" customHeight="1">
      <c r="B187" s="296"/>
      <c r="C187" s="329" t="s">
        <v>1653</v>
      </c>
      <c r="D187" s="276"/>
      <c r="E187" s="276"/>
      <c r="F187" s="295" t="s">
        <v>1574</v>
      </c>
      <c r="G187" s="276"/>
      <c r="H187" s="276" t="s">
        <v>1654</v>
      </c>
      <c r="I187" s="276" t="s">
        <v>1655</v>
      </c>
      <c r="J187" s="330" t="s">
        <v>1656</v>
      </c>
      <c r="K187" s="317"/>
    </row>
    <row r="188" spans="2:11" ht="15" customHeight="1">
      <c r="B188" s="296"/>
      <c r="C188" s="281" t="s">
        <v>42</v>
      </c>
      <c r="D188" s="276"/>
      <c r="E188" s="276"/>
      <c r="F188" s="295" t="s">
        <v>1568</v>
      </c>
      <c r="G188" s="276"/>
      <c r="H188" s="272" t="s">
        <v>1657</v>
      </c>
      <c r="I188" s="276" t="s">
        <v>1658</v>
      </c>
      <c r="J188" s="276"/>
      <c r="K188" s="317"/>
    </row>
    <row r="189" spans="2:11" ht="15" customHeight="1">
      <c r="B189" s="296"/>
      <c r="C189" s="281" t="s">
        <v>1659</v>
      </c>
      <c r="D189" s="276"/>
      <c r="E189" s="276"/>
      <c r="F189" s="295" t="s">
        <v>1568</v>
      </c>
      <c r="G189" s="276"/>
      <c r="H189" s="276" t="s">
        <v>1660</v>
      </c>
      <c r="I189" s="276" t="s">
        <v>1602</v>
      </c>
      <c r="J189" s="276"/>
      <c r="K189" s="317"/>
    </row>
    <row r="190" spans="2:11" ht="15" customHeight="1">
      <c r="B190" s="296"/>
      <c r="C190" s="281" t="s">
        <v>1661</v>
      </c>
      <c r="D190" s="276"/>
      <c r="E190" s="276"/>
      <c r="F190" s="295" t="s">
        <v>1568</v>
      </c>
      <c r="G190" s="276"/>
      <c r="H190" s="276" t="s">
        <v>1662</v>
      </c>
      <c r="I190" s="276" t="s">
        <v>1602</v>
      </c>
      <c r="J190" s="276"/>
      <c r="K190" s="317"/>
    </row>
    <row r="191" spans="2:11" ht="15" customHeight="1">
      <c r="B191" s="296"/>
      <c r="C191" s="281" t="s">
        <v>1663</v>
      </c>
      <c r="D191" s="276"/>
      <c r="E191" s="276"/>
      <c r="F191" s="295" t="s">
        <v>1574</v>
      </c>
      <c r="G191" s="276"/>
      <c r="H191" s="276" t="s">
        <v>1664</v>
      </c>
      <c r="I191" s="276" t="s">
        <v>1602</v>
      </c>
      <c r="J191" s="276"/>
      <c r="K191" s="317"/>
    </row>
    <row r="192" spans="2:11" ht="15" customHeight="1">
      <c r="B192" s="323"/>
      <c r="C192" s="331"/>
      <c r="D192" s="305"/>
      <c r="E192" s="305"/>
      <c r="F192" s="305"/>
      <c r="G192" s="305"/>
      <c r="H192" s="305"/>
      <c r="I192" s="305"/>
      <c r="J192" s="305"/>
      <c r="K192" s="324"/>
    </row>
    <row r="193" spans="2:11" ht="18.75" customHeight="1">
      <c r="B193" s="272"/>
      <c r="C193" s="276"/>
      <c r="D193" s="276"/>
      <c r="E193" s="276"/>
      <c r="F193" s="295"/>
      <c r="G193" s="276"/>
      <c r="H193" s="276"/>
      <c r="I193" s="276"/>
      <c r="J193" s="276"/>
      <c r="K193" s="272"/>
    </row>
    <row r="194" spans="2:11" ht="18.75" customHeight="1">
      <c r="B194" s="272"/>
      <c r="C194" s="276"/>
      <c r="D194" s="276"/>
      <c r="E194" s="276"/>
      <c r="F194" s="295"/>
      <c r="G194" s="276"/>
      <c r="H194" s="276"/>
      <c r="I194" s="276"/>
      <c r="J194" s="276"/>
      <c r="K194" s="272"/>
    </row>
    <row r="195" spans="2:11" ht="18.75" customHeight="1"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</row>
    <row r="196" spans="2:11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spans="2:11" ht="21">
      <c r="B197" s="267"/>
      <c r="C197" s="388" t="s">
        <v>1665</v>
      </c>
      <c r="D197" s="388"/>
      <c r="E197" s="388"/>
      <c r="F197" s="388"/>
      <c r="G197" s="388"/>
      <c r="H197" s="388"/>
      <c r="I197" s="388"/>
      <c r="J197" s="388"/>
      <c r="K197" s="268"/>
    </row>
    <row r="198" spans="2:11" ht="25.5" customHeight="1">
      <c r="B198" s="267"/>
      <c r="C198" s="332" t="s">
        <v>1666</v>
      </c>
      <c r="D198" s="332"/>
      <c r="E198" s="332"/>
      <c r="F198" s="332" t="s">
        <v>1667</v>
      </c>
      <c r="G198" s="333"/>
      <c r="H198" s="393" t="s">
        <v>1668</v>
      </c>
      <c r="I198" s="393"/>
      <c r="J198" s="393"/>
      <c r="K198" s="268"/>
    </row>
    <row r="199" spans="2:11" ht="5.25" customHeight="1">
      <c r="B199" s="296"/>
      <c r="C199" s="293"/>
      <c r="D199" s="293"/>
      <c r="E199" s="293"/>
      <c r="F199" s="293"/>
      <c r="G199" s="276"/>
      <c r="H199" s="293"/>
      <c r="I199" s="293"/>
      <c r="J199" s="293"/>
      <c r="K199" s="317"/>
    </row>
    <row r="200" spans="2:11" ht="15" customHeight="1">
      <c r="B200" s="296"/>
      <c r="C200" s="276" t="s">
        <v>1658</v>
      </c>
      <c r="D200" s="276"/>
      <c r="E200" s="276"/>
      <c r="F200" s="295" t="s">
        <v>43</v>
      </c>
      <c r="G200" s="276"/>
      <c r="H200" s="390" t="s">
        <v>1669</v>
      </c>
      <c r="I200" s="390"/>
      <c r="J200" s="390"/>
      <c r="K200" s="317"/>
    </row>
    <row r="201" spans="2:11" ht="15" customHeight="1">
      <c r="B201" s="296"/>
      <c r="C201" s="302"/>
      <c r="D201" s="276"/>
      <c r="E201" s="276"/>
      <c r="F201" s="295" t="s">
        <v>44</v>
      </c>
      <c r="G201" s="276"/>
      <c r="H201" s="390" t="s">
        <v>1670</v>
      </c>
      <c r="I201" s="390"/>
      <c r="J201" s="390"/>
      <c r="K201" s="317"/>
    </row>
    <row r="202" spans="2:11" ht="15" customHeight="1">
      <c r="B202" s="296"/>
      <c r="C202" s="302"/>
      <c r="D202" s="276"/>
      <c r="E202" s="276"/>
      <c r="F202" s="295" t="s">
        <v>47</v>
      </c>
      <c r="G202" s="276"/>
      <c r="H202" s="390" t="s">
        <v>1671</v>
      </c>
      <c r="I202" s="390"/>
      <c r="J202" s="390"/>
      <c r="K202" s="317"/>
    </row>
    <row r="203" spans="2:11" ht="15" customHeight="1">
      <c r="B203" s="296"/>
      <c r="C203" s="276"/>
      <c r="D203" s="276"/>
      <c r="E203" s="276"/>
      <c r="F203" s="295" t="s">
        <v>45</v>
      </c>
      <c r="G203" s="276"/>
      <c r="H203" s="390" t="s">
        <v>1672</v>
      </c>
      <c r="I203" s="390"/>
      <c r="J203" s="390"/>
      <c r="K203" s="317"/>
    </row>
    <row r="204" spans="2:11" ht="15" customHeight="1">
      <c r="B204" s="296"/>
      <c r="C204" s="276"/>
      <c r="D204" s="276"/>
      <c r="E204" s="276"/>
      <c r="F204" s="295" t="s">
        <v>46</v>
      </c>
      <c r="G204" s="276"/>
      <c r="H204" s="390" t="s">
        <v>1673</v>
      </c>
      <c r="I204" s="390"/>
      <c r="J204" s="390"/>
      <c r="K204" s="317"/>
    </row>
    <row r="205" spans="2:11" ht="15" customHeight="1">
      <c r="B205" s="296"/>
      <c r="C205" s="276"/>
      <c r="D205" s="276"/>
      <c r="E205" s="276"/>
      <c r="F205" s="295"/>
      <c r="G205" s="276"/>
      <c r="H205" s="276"/>
      <c r="I205" s="276"/>
      <c r="J205" s="276"/>
      <c r="K205" s="317"/>
    </row>
    <row r="206" spans="2:11" ht="15" customHeight="1">
      <c r="B206" s="296"/>
      <c r="C206" s="276" t="s">
        <v>1614</v>
      </c>
      <c r="D206" s="276"/>
      <c r="E206" s="276"/>
      <c r="F206" s="295" t="s">
        <v>79</v>
      </c>
      <c r="G206" s="276"/>
      <c r="H206" s="390" t="s">
        <v>1674</v>
      </c>
      <c r="I206" s="390"/>
      <c r="J206" s="390"/>
      <c r="K206" s="317"/>
    </row>
    <row r="207" spans="2:11" ht="15" customHeight="1">
      <c r="B207" s="296"/>
      <c r="C207" s="302"/>
      <c r="D207" s="276"/>
      <c r="E207" s="276"/>
      <c r="F207" s="295" t="s">
        <v>1511</v>
      </c>
      <c r="G207" s="276"/>
      <c r="H207" s="390" t="s">
        <v>1512</v>
      </c>
      <c r="I207" s="390"/>
      <c r="J207" s="390"/>
      <c r="K207" s="317"/>
    </row>
    <row r="208" spans="2:11" ht="15" customHeight="1">
      <c r="B208" s="296"/>
      <c r="C208" s="276"/>
      <c r="D208" s="276"/>
      <c r="E208" s="276"/>
      <c r="F208" s="295" t="s">
        <v>1509</v>
      </c>
      <c r="G208" s="276"/>
      <c r="H208" s="390" t="s">
        <v>1675</v>
      </c>
      <c r="I208" s="390"/>
      <c r="J208" s="390"/>
      <c r="K208" s="317"/>
    </row>
    <row r="209" spans="2:11" ht="15" customHeight="1">
      <c r="B209" s="334"/>
      <c r="C209" s="302"/>
      <c r="D209" s="302"/>
      <c r="E209" s="302"/>
      <c r="F209" s="295" t="s">
        <v>1513</v>
      </c>
      <c r="G209" s="281"/>
      <c r="H209" s="394" t="s">
        <v>1514</v>
      </c>
      <c r="I209" s="394"/>
      <c r="J209" s="394"/>
      <c r="K209" s="335"/>
    </row>
    <row r="210" spans="2:11" ht="15" customHeight="1">
      <c r="B210" s="334"/>
      <c r="C210" s="302"/>
      <c r="D210" s="302"/>
      <c r="E210" s="302"/>
      <c r="F210" s="295" t="s">
        <v>1515</v>
      </c>
      <c r="G210" s="281"/>
      <c r="H210" s="394" t="s">
        <v>1392</v>
      </c>
      <c r="I210" s="394"/>
      <c r="J210" s="394"/>
      <c r="K210" s="335"/>
    </row>
    <row r="211" spans="2:11" ht="15" customHeight="1">
      <c r="B211" s="334"/>
      <c r="C211" s="302"/>
      <c r="D211" s="302"/>
      <c r="E211" s="302"/>
      <c r="F211" s="336"/>
      <c r="G211" s="281"/>
      <c r="H211" s="337"/>
      <c r="I211" s="337"/>
      <c r="J211" s="337"/>
      <c r="K211" s="335"/>
    </row>
    <row r="212" spans="2:11" ht="15" customHeight="1">
      <c r="B212" s="334"/>
      <c r="C212" s="276" t="s">
        <v>1638</v>
      </c>
      <c r="D212" s="302"/>
      <c r="E212" s="302"/>
      <c r="F212" s="295">
        <v>1</v>
      </c>
      <c r="G212" s="281"/>
      <c r="H212" s="394" t="s">
        <v>1676</v>
      </c>
      <c r="I212" s="394"/>
      <c r="J212" s="394"/>
      <c r="K212" s="335"/>
    </row>
    <row r="213" spans="2:11" ht="15" customHeight="1">
      <c r="B213" s="334"/>
      <c r="C213" s="302"/>
      <c r="D213" s="302"/>
      <c r="E213" s="302"/>
      <c r="F213" s="295">
        <v>2</v>
      </c>
      <c r="G213" s="281"/>
      <c r="H213" s="394" t="s">
        <v>1677</v>
      </c>
      <c r="I213" s="394"/>
      <c r="J213" s="394"/>
      <c r="K213" s="335"/>
    </row>
    <row r="214" spans="2:11" ht="15" customHeight="1">
      <c r="B214" s="334"/>
      <c r="C214" s="302"/>
      <c r="D214" s="302"/>
      <c r="E214" s="302"/>
      <c r="F214" s="295">
        <v>3</v>
      </c>
      <c r="G214" s="281"/>
      <c r="H214" s="394" t="s">
        <v>1678</v>
      </c>
      <c r="I214" s="394"/>
      <c r="J214" s="394"/>
      <c r="K214" s="335"/>
    </row>
    <row r="215" spans="2:11" ht="15" customHeight="1">
      <c r="B215" s="334"/>
      <c r="C215" s="302"/>
      <c r="D215" s="302"/>
      <c r="E215" s="302"/>
      <c r="F215" s="295">
        <v>4</v>
      </c>
      <c r="G215" s="281"/>
      <c r="H215" s="394" t="s">
        <v>1679</v>
      </c>
      <c r="I215" s="394"/>
      <c r="J215" s="394"/>
      <c r="K215" s="335"/>
    </row>
    <row r="216" spans="2:11" ht="12.75" customHeight="1">
      <c r="B216" s="338"/>
      <c r="C216" s="339"/>
      <c r="D216" s="339"/>
      <c r="E216" s="339"/>
      <c r="F216" s="339"/>
      <c r="G216" s="339"/>
      <c r="H216" s="339"/>
      <c r="I216" s="339"/>
      <c r="J216" s="339"/>
      <c r="K216" s="340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129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ROUND(SUM(BE87:BE550), 2)</f>
        <v>0</v>
      </c>
      <c r="G30" s="41"/>
      <c r="H30" s="41"/>
      <c r="I30" s="130">
        <v>0.21</v>
      </c>
      <c r="J30" s="129">
        <f>ROUND(ROUND((SUM(BE87:BE550)),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ROUND(SUM(BF87:BF550), 2)</f>
        <v>0</v>
      </c>
      <c r="G31" s="41"/>
      <c r="H31" s="41"/>
      <c r="I31" s="130">
        <v>0.15</v>
      </c>
      <c r="J31" s="129">
        <f>ROUND(ROUND((SUM(BF87:BF550)),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ROUND(SUM(BG87:BG550),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ROUND(SUM(BH87:BH550),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ROUND(SUM(BI87:BI550),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01 - Stupeň č. 1 ř. km 30,267 (km 30,267)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J316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J346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J397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J445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J452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J484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J521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J524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J525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01 - Stupeň č. 1 ř. km 30,267 (km 30,267)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P88+P524</f>
        <v>0</v>
      </c>
      <c r="Q87" s="84"/>
      <c r="R87" s="172">
        <f>R88+R524</f>
        <v>629.69953219999991</v>
      </c>
      <c r="S87" s="84"/>
      <c r="T87" s="173">
        <f>T88+T524</f>
        <v>395.11425000000003</v>
      </c>
      <c r="AT87" s="23" t="s">
        <v>71</v>
      </c>
      <c r="AU87" s="23" t="s">
        <v>134</v>
      </c>
      <c r="BK87" s="174">
        <f>BK88+BK524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P89+P316+P346+P397+P445+P452+P484+P521</f>
        <v>0</v>
      </c>
      <c r="Q88" s="183"/>
      <c r="R88" s="184">
        <f>R89+R316+R346+R397+R445+R452+R484+R521</f>
        <v>629.37877219999996</v>
      </c>
      <c r="S88" s="183"/>
      <c r="T88" s="185">
        <f>T89+T316+T346+T397+T445+T452+T484+T521</f>
        <v>394.44600000000003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BK89+BK316+BK346+BK397+BK445+BK452+BK484+BK521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SUM(P90:P315)</f>
        <v>0</v>
      </c>
      <c r="Q89" s="183"/>
      <c r="R89" s="184">
        <f>SUM(R90:R315)</f>
        <v>22.050401000000001</v>
      </c>
      <c r="S89" s="183"/>
      <c r="T89" s="185">
        <f>SUM(T90:T315)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SUM(BK90:BK315)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19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170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174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176</v>
      </c>
      <c r="G94" s="219"/>
      <c r="H94" s="222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19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19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7.6000000000000005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180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174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176</v>
      </c>
      <c r="G100" s="219"/>
      <c r="H100" s="222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19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19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186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174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176</v>
      </c>
      <c r="G106" s="219"/>
      <c r="H106" s="222">
        <v>19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19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192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174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200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174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109.5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207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174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211</v>
      </c>
      <c r="G125" s="219"/>
      <c r="H125" s="222">
        <v>56.25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213</v>
      </c>
      <c r="G127" s="219"/>
      <c r="H127" s="222">
        <v>53.25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109.5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218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217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174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220</v>
      </c>
      <c r="G133" s="219"/>
      <c r="H133" s="222">
        <v>182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222</v>
      </c>
      <c r="G135" s="219"/>
      <c r="H135" s="222">
        <v>36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218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43.6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226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230</v>
      </c>
      <c r="G141" s="219"/>
      <c r="H141" s="222">
        <v>43.6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43.6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127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234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174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237</v>
      </c>
      <c r="G147" s="219"/>
      <c r="H147" s="222">
        <v>127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127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25.4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241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244</v>
      </c>
      <c r="G153" s="219"/>
      <c r="H153" s="222">
        <v>25.4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25.4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7.38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248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174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251</v>
      </c>
      <c r="G159" s="219"/>
      <c r="H159" s="222">
        <v>7.38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7.38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12.62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0.21517099999999997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255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174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258</v>
      </c>
      <c r="G165" s="219"/>
      <c r="H165" s="222">
        <v>12.62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12.62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260</v>
      </c>
      <c r="F167" s="194" t="s">
        <v>261</v>
      </c>
      <c r="G167" s="195" t="s">
        <v>262</v>
      </c>
      <c r="H167" s="196">
        <v>19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6.9999999999999999E-4</v>
      </c>
      <c r="R167" s="201">
        <f>Q167*H167</f>
        <v>1.3299999999999999E-2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263</v>
      </c>
    </row>
    <row r="168" spans="2:65" s="1" customFormat="1">
      <c r="B168" s="40"/>
      <c r="C168" s="62"/>
      <c r="D168" s="204" t="s">
        <v>171</v>
      </c>
      <c r="E168" s="62"/>
      <c r="F168" s="205" t="s">
        <v>264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174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176</v>
      </c>
      <c r="G170" s="219"/>
      <c r="H170" s="222">
        <v>19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19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265</v>
      </c>
      <c r="D172" s="192" t="s">
        <v>164</v>
      </c>
      <c r="E172" s="193" t="s">
        <v>266</v>
      </c>
      <c r="F172" s="194" t="s">
        <v>267</v>
      </c>
      <c r="G172" s="195" t="s">
        <v>262</v>
      </c>
      <c r="H172" s="196">
        <v>19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268</v>
      </c>
    </row>
    <row r="173" spans="2:65" s="1" customFormat="1" ht="27">
      <c r="B173" s="40"/>
      <c r="C173" s="62"/>
      <c r="D173" s="204" t="s">
        <v>171</v>
      </c>
      <c r="E173" s="62"/>
      <c r="F173" s="205" t="s">
        <v>269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174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2" customFormat="1">
      <c r="B175" s="218"/>
      <c r="C175" s="219"/>
      <c r="D175" s="204" t="s">
        <v>173</v>
      </c>
      <c r="E175" s="220" t="s">
        <v>21</v>
      </c>
      <c r="F175" s="221" t="s">
        <v>176</v>
      </c>
      <c r="G175" s="219"/>
      <c r="H175" s="222">
        <v>19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173</v>
      </c>
      <c r="AU175" s="228" t="s">
        <v>82</v>
      </c>
      <c r="AV175" s="12" t="s">
        <v>82</v>
      </c>
      <c r="AW175" s="12" t="s">
        <v>36</v>
      </c>
      <c r="AX175" s="12" t="s">
        <v>72</v>
      </c>
      <c r="AY175" s="228" t="s">
        <v>162</v>
      </c>
    </row>
    <row r="176" spans="2:65" s="13" customFormat="1">
      <c r="B176" s="229"/>
      <c r="C176" s="230"/>
      <c r="D176" s="231" t="s">
        <v>173</v>
      </c>
      <c r="E176" s="232" t="s">
        <v>21</v>
      </c>
      <c r="F176" s="233" t="s">
        <v>177</v>
      </c>
      <c r="G176" s="230"/>
      <c r="H176" s="234">
        <v>19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173</v>
      </c>
      <c r="AU176" s="240" t="s">
        <v>82</v>
      </c>
      <c r="AV176" s="13" t="s">
        <v>169</v>
      </c>
      <c r="AW176" s="13" t="s">
        <v>36</v>
      </c>
      <c r="AX176" s="13" t="s">
        <v>80</v>
      </c>
      <c r="AY176" s="240" t="s">
        <v>162</v>
      </c>
    </row>
    <row r="177" spans="2:65" s="1" customFormat="1" ht="20.45" customHeight="1">
      <c r="B177" s="40"/>
      <c r="C177" s="192" t="s">
        <v>10</v>
      </c>
      <c r="D177" s="192" t="s">
        <v>164</v>
      </c>
      <c r="E177" s="193" t="s">
        <v>270</v>
      </c>
      <c r="F177" s="194" t="s">
        <v>271</v>
      </c>
      <c r="G177" s="195" t="s">
        <v>262</v>
      </c>
      <c r="H177" s="196">
        <v>19</v>
      </c>
      <c r="I177" s="197"/>
      <c r="J177" s="198">
        <f>ROUND(I177*H177,2)</f>
        <v>0</v>
      </c>
      <c r="K177" s="194" t="s">
        <v>168</v>
      </c>
      <c r="L177" s="60"/>
      <c r="M177" s="199" t="s">
        <v>21</v>
      </c>
      <c r="N177" s="200" t="s">
        <v>43</v>
      </c>
      <c r="O177" s="41"/>
      <c r="P177" s="201">
        <f>O177*H177</f>
        <v>0</v>
      </c>
      <c r="Q177" s="201">
        <v>7.9000000000000001E-4</v>
      </c>
      <c r="R177" s="201">
        <f>Q177*H177</f>
        <v>1.5010000000000001E-2</v>
      </c>
      <c r="S177" s="201">
        <v>0</v>
      </c>
      <c r="T177" s="202">
        <f>S177*H177</f>
        <v>0</v>
      </c>
      <c r="AR177" s="23" t="s">
        <v>169</v>
      </c>
      <c r="AT177" s="23" t="s">
        <v>164</v>
      </c>
      <c r="AU177" s="23" t="s">
        <v>82</v>
      </c>
      <c r="AY177" s="23" t="s">
        <v>162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169</v>
      </c>
      <c r="BM177" s="23" t="s">
        <v>272</v>
      </c>
    </row>
    <row r="178" spans="2:65" s="1" customFormat="1" ht="27">
      <c r="B178" s="40"/>
      <c r="C178" s="62"/>
      <c r="D178" s="204" t="s">
        <v>171</v>
      </c>
      <c r="E178" s="62"/>
      <c r="F178" s="205" t="s">
        <v>273</v>
      </c>
      <c r="G178" s="62"/>
      <c r="H178" s="62"/>
      <c r="I178" s="162"/>
      <c r="J178" s="62"/>
      <c r="K178" s="62"/>
      <c r="L178" s="60"/>
      <c r="M178" s="206"/>
      <c r="N178" s="41"/>
      <c r="O178" s="41"/>
      <c r="P178" s="41"/>
      <c r="Q178" s="41"/>
      <c r="R178" s="41"/>
      <c r="S178" s="41"/>
      <c r="T178" s="77"/>
      <c r="AT178" s="23" t="s">
        <v>171</v>
      </c>
      <c r="AU178" s="23" t="s">
        <v>82</v>
      </c>
    </row>
    <row r="179" spans="2:65" s="11" customFormat="1">
      <c r="B179" s="207"/>
      <c r="C179" s="208"/>
      <c r="D179" s="204" t="s">
        <v>173</v>
      </c>
      <c r="E179" s="209" t="s">
        <v>21</v>
      </c>
      <c r="F179" s="210" t="s">
        <v>174</v>
      </c>
      <c r="G179" s="208"/>
      <c r="H179" s="211" t="s">
        <v>21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173</v>
      </c>
      <c r="AU179" s="217" t="s">
        <v>82</v>
      </c>
      <c r="AV179" s="11" t="s">
        <v>80</v>
      </c>
      <c r="AW179" s="11" t="s">
        <v>36</v>
      </c>
      <c r="AX179" s="11" t="s">
        <v>72</v>
      </c>
      <c r="AY179" s="217" t="s">
        <v>162</v>
      </c>
    </row>
    <row r="180" spans="2:65" s="12" customFormat="1">
      <c r="B180" s="218"/>
      <c r="C180" s="219"/>
      <c r="D180" s="204" t="s">
        <v>173</v>
      </c>
      <c r="E180" s="220" t="s">
        <v>21</v>
      </c>
      <c r="F180" s="221" t="s">
        <v>176</v>
      </c>
      <c r="G180" s="219"/>
      <c r="H180" s="222">
        <v>19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173</v>
      </c>
      <c r="AU180" s="228" t="s">
        <v>82</v>
      </c>
      <c r="AV180" s="12" t="s">
        <v>82</v>
      </c>
      <c r="AW180" s="12" t="s">
        <v>36</v>
      </c>
      <c r="AX180" s="12" t="s">
        <v>72</v>
      </c>
      <c r="AY180" s="228" t="s">
        <v>162</v>
      </c>
    </row>
    <row r="181" spans="2:65" s="13" customFormat="1">
      <c r="B181" s="229"/>
      <c r="C181" s="230"/>
      <c r="D181" s="231" t="s">
        <v>173</v>
      </c>
      <c r="E181" s="232" t="s">
        <v>21</v>
      </c>
      <c r="F181" s="233" t="s">
        <v>177</v>
      </c>
      <c r="G181" s="230"/>
      <c r="H181" s="234">
        <v>19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173</v>
      </c>
      <c r="AU181" s="240" t="s">
        <v>82</v>
      </c>
      <c r="AV181" s="13" t="s">
        <v>169</v>
      </c>
      <c r="AW181" s="13" t="s">
        <v>36</v>
      </c>
      <c r="AX181" s="13" t="s">
        <v>80</v>
      </c>
      <c r="AY181" s="240" t="s">
        <v>162</v>
      </c>
    </row>
    <row r="182" spans="2:65" s="1" customFormat="1" ht="20.45" customHeight="1">
      <c r="B182" s="40"/>
      <c r="C182" s="192" t="s">
        <v>274</v>
      </c>
      <c r="D182" s="192" t="s">
        <v>164</v>
      </c>
      <c r="E182" s="193" t="s">
        <v>275</v>
      </c>
      <c r="F182" s="194" t="s">
        <v>276</v>
      </c>
      <c r="G182" s="195" t="s">
        <v>262</v>
      </c>
      <c r="H182" s="196">
        <v>19</v>
      </c>
      <c r="I182" s="197"/>
      <c r="J182" s="198">
        <f>ROUND(I182*H182,2)</f>
        <v>0</v>
      </c>
      <c r="K182" s="194" t="s">
        <v>168</v>
      </c>
      <c r="L182" s="60"/>
      <c r="M182" s="199" t="s">
        <v>21</v>
      </c>
      <c r="N182" s="200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169</v>
      </c>
      <c r="AT182" s="23" t="s">
        <v>164</v>
      </c>
      <c r="AU182" s="23" t="s">
        <v>82</v>
      </c>
      <c r="AY182" s="23" t="s">
        <v>162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169</v>
      </c>
      <c r="BM182" s="23" t="s">
        <v>277</v>
      </c>
    </row>
    <row r="183" spans="2:65" s="1" customFormat="1" ht="27">
      <c r="B183" s="40"/>
      <c r="C183" s="62"/>
      <c r="D183" s="204" t="s">
        <v>171</v>
      </c>
      <c r="E183" s="62"/>
      <c r="F183" s="205" t="s">
        <v>278</v>
      </c>
      <c r="G183" s="62"/>
      <c r="H183" s="62"/>
      <c r="I183" s="162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171</v>
      </c>
      <c r="AU183" s="23" t="s">
        <v>82</v>
      </c>
    </row>
    <row r="184" spans="2:65" s="11" customFormat="1">
      <c r="B184" s="207"/>
      <c r="C184" s="208"/>
      <c r="D184" s="204" t="s">
        <v>173</v>
      </c>
      <c r="E184" s="209" t="s">
        <v>21</v>
      </c>
      <c r="F184" s="210" t="s">
        <v>174</v>
      </c>
      <c r="G184" s="208"/>
      <c r="H184" s="211" t="s">
        <v>21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173</v>
      </c>
      <c r="AU184" s="217" t="s">
        <v>82</v>
      </c>
      <c r="AV184" s="11" t="s">
        <v>80</v>
      </c>
      <c r="AW184" s="11" t="s">
        <v>36</v>
      </c>
      <c r="AX184" s="11" t="s">
        <v>72</v>
      </c>
      <c r="AY184" s="217" t="s">
        <v>162</v>
      </c>
    </row>
    <row r="185" spans="2:65" s="12" customFormat="1">
      <c r="B185" s="218"/>
      <c r="C185" s="219"/>
      <c r="D185" s="204" t="s">
        <v>173</v>
      </c>
      <c r="E185" s="220" t="s">
        <v>21</v>
      </c>
      <c r="F185" s="221" t="s">
        <v>176</v>
      </c>
      <c r="G185" s="219"/>
      <c r="H185" s="222">
        <v>19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173</v>
      </c>
      <c r="AU185" s="228" t="s">
        <v>82</v>
      </c>
      <c r="AV185" s="12" t="s">
        <v>82</v>
      </c>
      <c r="AW185" s="12" t="s">
        <v>36</v>
      </c>
      <c r="AX185" s="12" t="s">
        <v>72</v>
      </c>
      <c r="AY185" s="228" t="s">
        <v>162</v>
      </c>
    </row>
    <row r="186" spans="2:65" s="13" customFormat="1">
      <c r="B186" s="229"/>
      <c r="C186" s="230"/>
      <c r="D186" s="231" t="s">
        <v>173</v>
      </c>
      <c r="E186" s="232" t="s">
        <v>21</v>
      </c>
      <c r="F186" s="233" t="s">
        <v>177</v>
      </c>
      <c r="G186" s="230"/>
      <c r="H186" s="234">
        <v>19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173</v>
      </c>
      <c r="AU186" s="240" t="s">
        <v>82</v>
      </c>
      <c r="AV186" s="13" t="s">
        <v>169</v>
      </c>
      <c r="AW186" s="13" t="s">
        <v>36</v>
      </c>
      <c r="AX186" s="13" t="s">
        <v>80</v>
      </c>
      <c r="AY186" s="240" t="s">
        <v>162</v>
      </c>
    </row>
    <row r="187" spans="2:65" s="1" customFormat="1" ht="20.45" customHeight="1">
      <c r="B187" s="40"/>
      <c r="C187" s="192" t="s">
        <v>279</v>
      </c>
      <c r="D187" s="192" t="s">
        <v>164</v>
      </c>
      <c r="E187" s="193" t="s">
        <v>280</v>
      </c>
      <c r="F187" s="194" t="s">
        <v>281</v>
      </c>
      <c r="G187" s="195" t="s">
        <v>282</v>
      </c>
      <c r="H187" s="196">
        <v>360</v>
      </c>
      <c r="I187" s="197"/>
      <c r="J187" s="198">
        <f>ROUND(I187*H187,2)</f>
        <v>0</v>
      </c>
      <c r="K187" s="194" t="s">
        <v>168</v>
      </c>
      <c r="L187" s="60"/>
      <c r="M187" s="199" t="s">
        <v>21</v>
      </c>
      <c r="N187" s="200" t="s">
        <v>43</v>
      </c>
      <c r="O187" s="41"/>
      <c r="P187" s="201">
        <f>O187*H187</f>
        <v>0</v>
      </c>
      <c r="Q187" s="201">
        <v>1.7149999999999999E-2</v>
      </c>
      <c r="R187" s="201">
        <f>Q187*H187</f>
        <v>6.1739999999999995</v>
      </c>
      <c r="S187" s="201">
        <v>0</v>
      </c>
      <c r="T187" s="202">
        <f>S187*H187</f>
        <v>0</v>
      </c>
      <c r="AR187" s="23" t="s">
        <v>169</v>
      </c>
      <c r="AT187" s="23" t="s">
        <v>164</v>
      </c>
      <c r="AU187" s="23" t="s">
        <v>82</v>
      </c>
      <c r="AY187" s="23" t="s">
        <v>162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80</v>
      </c>
      <c r="BK187" s="203">
        <f>ROUND(I187*H187,2)</f>
        <v>0</v>
      </c>
      <c r="BL187" s="23" t="s">
        <v>169</v>
      </c>
      <c r="BM187" s="23" t="s">
        <v>283</v>
      </c>
    </row>
    <row r="188" spans="2:65" s="1" customFormat="1" ht="27">
      <c r="B188" s="40"/>
      <c r="C188" s="62"/>
      <c r="D188" s="204" t="s">
        <v>171</v>
      </c>
      <c r="E188" s="62"/>
      <c r="F188" s="205" t="s">
        <v>284</v>
      </c>
      <c r="G188" s="62"/>
      <c r="H188" s="62"/>
      <c r="I188" s="162"/>
      <c r="J188" s="62"/>
      <c r="K188" s="62"/>
      <c r="L188" s="60"/>
      <c r="M188" s="206"/>
      <c r="N188" s="41"/>
      <c r="O188" s="41"/>
      <c r="P188" s="41"/>
      <c r="Q188" s="41"/>
      <c r="R188" s="41"/>
      <c r="S188" s="41"/>
      <c r="T188" s="77"/>
      <c r="AT188" s="23" t="s">
        <v>171</v>
      </c>
      <c r="AU188" s="23" t="s">
        <v>82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174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1" customFormat="1">
      <c r="B190" s="207"/>
      <c r="C190" s="208"/>
      <c r="D190" s="204" t="s">
        <v>173</v>
      </c>
      <c r="E190" s="209" t="s">
        <v>21</v>
      </c>
      <c r="F190" s="210" t="s">
        <v>285</v>
      </c>
      <c r="G190" s="208"/>
      <c r="H190" s="211" t="s">
        <v>21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173</v>
      </c>
      <c r="AU190" s="217" t="s">
        <v>82</v>
      </c>
      <c r="AV190" s="11" t="s">
        <v>80</v>
      </c>
      <c r="AW190" s="11" t="s">
        <v>36</v>
      </c>
      <c r="AX190" s="11" t="s">
        <v>72</v>
      </c>
      <c r="AY190" s="217" t="s">
        <v>162</v>
      </c>
    </row>
    <row r="191" spans="2:65" s="12" customFormat="1">
      <c r="B191" s="218"/>
      <c r="C191" s="219"/>
      <c r="D191" s="204" t="s">
        <v>173</v>
      </c>
      <c r="E191" s="220" t="s">
        <v>21</v>
      </c>
      <c r="F191" s="221" t="s">
        <v>286</v>
      </c>
      <c r="G191" s="219"/>
      <c r="H191" s="222">
        <v>360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173</v>
      </c>
      <c r="AU191" s="228" t="s">
        <v>82</v>
      </c>
      <c r="AV191" s="12" t="s">
        <v>82</v>
      </c>
      <c r="AW191" s="12" t="s">
        <v>36</v>
      </c>
      <c r="AX191" s="12" t="s">
        <v>72</v>
      </c>
      <c r="AY191" s="228" t="s">
        <v>162</v>
      </c>
    </row>
    <row r="192" spans="2:65" s="13" customFormat="1">
      <c r="B192" s="229"/>
      <c r="C192" s="230"/>
      <c r="D192" s="231" t="s">
        <v>173</v>
      </c>
      <c r="E192" s="232" t="s">
        <v>21</v>
      </c>
      <c r="F192" s="233" t="s">
        <v>177</v>
      </c>
      <c r="G192" s="230"/>
      <c r="H192" s="234">
        <v>360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173</v>
      </c>
      <c r="AU192" s="240" t="s">
        <v>82</v>
      </c>
      <c r="AV192" s="13" t="s">
        <v>169</v>
      </c>
      <c r="AW192" s="13" t="s">
        <v>36</v>
      </c>
      <c r="AX192" s="13" t="s">
        <v>80</v>
      </c>
      <c r="AY192" s="240" t="s">
        <v>162</v>
      </c>
    </row>
    <row r="193" spans="2:65" s="1" customFormat="1" ht="20.45" customHeight="1">
      <c r="B193" s="40"/>
      <c r="C193" s="192" t="s">
        <v>287</v>
      </c>
      <c r="D193" s="192" t="s">
        <v>164</v>
      </c>
      <c r="E193" s="193" t="s">
        <v>288</v>
      </c>
      <c r="F193" s="194" t="s">
        <v>289</v>
      </c>
      <c r="G193" s="195" t="s">
        <v>282</v>
      </c>
      <c r="H193" s="196">
        <v>77</v>
      </c>
      <c r="I193" s="197"/>
      <c r="J193" s="198">
        <f>ROUND(I193*H193,2)</f>
        <v>0</v>
      </c>
      <c r="K193" s="194" t="s">
        <v>168</v>
      </c>
      <c r="L193" s="60"/>
      <c r="M193" s="199" t="s">
        <v>21</v>
      </c>
      <c r="N193" s="200" t="s">
        <v>43</v>
      </c>
      <c r="O193" s="41"/>
      <c r="P193" s="201">
        <f>O193*H193</f>
        <v>0</v>
      </c>
      <c r="Q193" s="201">
        <v>1.9E-2</v>
      </c>
      <c r="R193" s="201">
        <f>Q193*H193</f>
        <v>1.4629999999999999</v>
      </c>
      <c r="S193" s="201">
        <v>0</v>
      </c>
      <c r="T193" s="202">
        <f>S193*H193</f>
        <v>0</v>
      </c>
      <c r="AR193" s="23" t="s">
        <v>169</v>
      </c>
      <c r="AT193" s="23" t="s">
        <v>164</v>
      </c>
      <c r="AU193" s="23" t="s">
        <v>82</v>
      </c>
      <c r="AY193" s="23" t="s">
        <v>162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80</v>
      </c>
      <c r="BK193" s="203">
        <f>ROUND(I193*H193,2)</f>
        <v>0</v>
      </c>
      <c r="BL193" s="23" t="s">
        <v>169</v>
      </c>
      <c r="BM193" s="23" t="s">
        <v>290</v>
      </c>
    </row>
    <row r="194" spans="2:65" s="1" customFormat="1" ht="27">
      <c r="B194" s="40"/>
      <c r="C194" s="62"/>
      <c r="D194" s="204" t="s">
        <v>171</v>
      </c>
      <c r="E194" s="62"/>
      <c r="F194" s="205" t="s">
        <v>291</v>
      </c>
      <c r="G194" s="62"/>
      <c r="H194" s="62"/>
      <c r="I194" s="162"/>
      <c r="J194" s="62"/>
      <c r="K194" s="62"/>
      <c r="L194" s="60"/>
      <c r="M194" s="206"/>
      <c r="N194" s="41"/>
      <c r="O194" s="41"/>
      <c r="P194" s="41"/>
      <c r="Q194" s="41"/>
      <c r="R194" s="41"/>
      <c r="S194" s="41"/>
      <c r="T194" s="77"/>
      <c r="AT194" s="23" t="s">
        <v>171</v>
      </c>
      <c r="AU194" s="23" t="s">
        <v>82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174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292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293</v>
      </c>
      <c r="G197" s="219"/>
      <c r="H197" s="222">
        <v>40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2" customFormat="1">
      <c r="B198" s="218"/>
      <c r="C198" s="219"/>
      <c r="D198" s="204" t="s">
        <v>173</v>
      </c>
      <c r="E198" s="220" t="s">
        <v>21</v>
      </c>
      <c r="F198" s="221" t="s">
        <v>294</v>
      </c>
      <c r="G198" s="219"/>
      <c r="H198" s="222">
        <v>37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173</v>
      </c>
      <c r="AU198" s="228" t="s">
        <v>82</v>
      </c>
      <c r="AV198" s="12" t="s">
        <v>82</v>
      </c>
      <c r="AW198" s="12" t="s">
        <v>36</v>
      </c>
      <c r="AX198" s="12" t="s">
        <v>72</v>
      </c>
      <c r="AY198" s="228" t="s">
        <v>162</v>
      </c>
    </row>
    <row r="199" spans="2:65" s="13" customFormat="1">
      <c r="B199" s="229"/>
      <c r="C199" s="230"/>
      <c r="D199" s="231" t="s">
        <v>173</v>
      </c>
      <c r="E199" s="232" t="s">
        <v>21</v>
      </c>
      <c r="F199" s="233" t="s">
        <v>177</v>
      </c>
      <c r="G199" s="230"/>
      <c r="H199" s="234">
        <v>77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173</v>
      </c>
      <c r="AU199" s="240" t="s">
        <v>82</v>
      </c>
      <c r="AV199" s="13" t="s">
        <v>169</v>
      </c>
      <c r="AW199" s="13" t="s">
        <v>36</v>
      </c>
      <c r="AX199" s="13" t="s">
        <v>80</v>
      </c>
      <c r="AY199" s="240" t="s">
        <v>162</v>
      </c>
    </row>
    <row r="200" spans="2:65" s="1" customFormat="1" ht="20.45" customHeight="1">
      <c r="B200" s="40"/>
      <c r="C200" s="192" t="s">
        <v>176</v>
      </c>
      <c r="D200" s="192" t="s">
        <v>164</v>
      </c>
      <c r="E200" s="193" t="s">
        <v>295</v>
      </c>
      <c r="F200" s="194" t="s">
        <v>296</v>
      </c>
      <c r="G200" s="195" t="s">
        <v>282</v>
      </c>
      <c r="H200" s="196">
        <v>383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43</v>
      </c>
      <c r="O200" s="41"/>
      <c r="P200" s="201">
        <f>O200*H200</f>
        <v>0</v>
      </c>
      <c r="Q200" s="201">
        <v>1.7149999999999999E-2</v>
      </c>
      <c r="R200" s="201">
        <f>Q200*H200</f>
        <v>6.5684499999999995</v>
      </c>
      <c r="S200" s="201">
        <v>0</v>
      </c>
      <c r="T200" s="202">
        <f>S200*H200</f>
        <v>0</v>
      </c>
      <c r="AR200" s="23" t="s">
        <v>169</v>
      </c>
      <c r="AT200" s="23" t="s">
        <v>164</v>
      </c>
      <c r="AU200" s="23" t="s">
        <v>82</v>
      </c>
      <c r="AY200" s="23" t="s">
        <v>162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169</v>
      </c>
      <c r="BM200" s="23" t="s">
        <v>297</v>
      </c>
    </row>
    <row r="201" spans="2:65" s="1" customFormat="1">
      <c r="B201" s="40"/>
      <c r="C201" s="62"/>
      <c r="D201" s="204" t="s">
        <v>171</v>
      </c>
      <c r="E201" s="62"/>
      <c r="F201" s="205" t="s">
        <v>296</v>
      </c>
      <c r="G201" s="62"/>
      <c r="H201" s="62"/>
      <c r="I201" s="162"/>
      <c r="J201" s="62"/>
      <c r="K201" s="62"/>
      <c r="L201" s="60"/>
      <c r="M201" s="206"/>
      <c r="N201" s="41"/>
      <c r="O201" s="41"/>
      <c r="P201" s="41"/>
      <c r="Q201" s="41"/>
      <c r="R201" s="41"/>
      <c r="S201" s="41"/>
      <c r="T201" s="77"/>
      <c r="AT201" s="23" t="s">
        <v>171</v>
      </c>
      <c r="AU201" s="23" t="s">
        <v>82</v>
      </c>
    </row>
    <row r="202" spans="2:65" s="11" customFormat="1">
      <c r="B202" s="207"/>
      <c r="C202" s="208"/>
      <c r="D202" s="204" t="s">
        <v>173</v>
      </c>
      <c r="E202" s="209" t="s">
        <v>21</v>
      </c>
      <c r="F202" s="210" t="s">
        <v>174</v>
      </c>
      <c r="G202" s="208"/>
      <c r="H202" s="211" t="s">
        <v>21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173</v>
      </c>
      <c r="AU202" s="217" t="s">
        <v>82</v>
      </c>
      <c r="AV202" s="11" t="s">
        <v>80</v>
      </c>
      <c r="AW202" s="11" t="s">
        <v>36</v>
      </c>
      <c r="AX202" s="11" t="s">
        <v>72</v>
      </c>
      <c r="AY202" s="217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298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299</v>
      </c>
      <c r="G204" s="219"/>
      <c r="H204" s="222">
        <v>383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3" customFormat="1">
      <c r="B205" s="229"/>
      <c r="C205" s="230"/>
      <c r="D205" s="231" t="s">
        <v>173</v>
      </c>
      <c r="E205" s="232" t="s">
        <v>21</v>
      </c>
      <c r="F205" s="233" t="s">
        <v>177</v>
      </c>
      <c r="G205" s="230"/>
      <c r="H205" s="234">
        <v>383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173</v>
      </c>
      <c r="AU205" s="240" t="s">
        <v>82</v>
      </c>
      <c r="AV205" s="13" t="s">
        <v>169</v>
      </c>
      <c r="AW205" s="13" t="s">
        <v>36</v>
      </c>
      <c r="AX205" s="13" t="s">
        <v>80</v>
      </c>
      <c r="AY205" s="240" t="s">
        <v>162</v>
      </c>
    </row>
    <row r="206" spans="2:65" s="1" customFormat="1" ht="20.45" customHeight="1">
      <c r="B206" s="40"/>
      <c r="C206" s="192" t="s">
        <v>203</v>
      </c>
      <c r="D206" s="192" t="s">
        <v>164</v>
      </c>
      <c r="E206" s="193" t="s">
        <v>300</v>
      </c>
      <c r="F206" s="194" t="s">
        <v>301</v>
      </c>
      <c r="G206" s="195" t="s">
        <v>167</v>
      </c>
      <c r="H206" s="196">
        <v>20</v>
      </c>
      <c r="I206" s="197"/>
      <c r="J206" s="198">
        <f>ROUND(I206*H206,2)</f>
        <v>0</v>
      </c>
      <c r="K206" s="194" t="s">
        <v>168</v>
      </c>
      <c r="L206" s="60"/>
      <c r="M206" s="199" t="s">
        <v>21</v>
      </c>
      <c r="N206" s="200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169</v>
      </c>
      <c r="AT206" s="23" t="s">
        <v>164</v>
      </c>
      <c r="AU206" s="23" t="s">
        <v>82</v>
      </c>
      <c r="AY206" s="23" t="s">
        <v>162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169</v>
      </c>
      <c r="BM206" s="23" t="s">
        <v>302</v>
      </c>
    </row>
    <row r="207" spans="2:65" s="1" customFormat="1" ht="40.5">
      <c r="B207" s="40"/>
      <c r="C207" s="62"/>
      <c r="D207" s="204" t="s">
        <v>171</v>
      </c>
      <c r="E207" s="62"/>
      <c r="F207" s="205" t="s">
        <v>303</v>
      </c>
      <c r="G207" s="62"/>
      <c r="H207" s="62"/>
      <c r="I207" s="162"/>
      <c r="J207" s="62"/>
      <c r="K207" s="62"/>
      <c r="L207" s="60"/>
      <c r="M207" s="206"/>
      <c r="N207" s="41"/>
      <c r="O207" s="41"/>
      <c r="P207" s="41"/>
      <c r="Q207" s="41"/>
      <c r="R207" s="41"/>
      <c r="S207" s="41"/>
      <c r="T207" s="77"/>
      <c r="AT207" s="23" t="s">
        <v>171</v>
      </c>
      <c r="AU207" s="23" t="s">
        <v>82</v>
      </c>
    </row>
    <row r="208" spans="2:65" s="11" customFormat="1">
      <c r="B208" s="207"/>
      <c r="C208" s="208"/>
      <c r="D208" s="204" t="s">
        <v>173</v>
      </c>
      <c r="E208" s="209" t="s">
        <v>21</v>
      </c>
      <c r="F208" s="210" t="s">
        <v>174</v>
      </c>
      <c r="G208" s="208"/>
      <c r="H208" s="211" t="s">
        <v>21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173</v>
      </c>
      <c r="AU208" s="217" t="s">
        <v>82</v>
      </c>
      <c r="AV208" s="11" t="s">
        <v>80</v>
      </c>
      <c r="AW208" s="11" t="s">
        <v>36</v>
      </c>
      <c r="AX208" s="11" t="s">
        <v>72</v>
      </c>
      <c r="AY208" s="217" t="s">
        <v>162</v>
      </c>
    </row>
    <row r="209" spans="2:65" s="11" customFormat="1">
      <c r="B209" s="207"/>
      <c r="C209" s="208"/>
      <c r="D209" s="204" t="s">
        <v>173</v>
      </c>
      <c r="E209" s="209" t="s">
        <v>21</v>
      </c>
      <c r="F209" s="210" t="s">
        <v>304</v>
      </c>
      <c r="G209" s="208"/>
      <c r="H209" s="211" t="s">
        <v>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173</v>
      </c>
      <c r="AU209" s="217" t="s">
        <v>82</v>
      </c>
      <c r="AV209" s="11" t="s">
        <v>80</v>
      </c>
      <c r="AW209" s="11" t="s">
        <v>36</v>
      </c>
      <c r="AX209" s="11" t="s">
        <v>72</v>
      </c>
      <c r="AY209" s="217" t="s">
        <v>162</v>
      </c>
    </row>
    <row r="210" spans="2:65" s="12" customFormat="1">
      <c r="B210" s="218"/>
      <c r="C210" s="219"/>
      <c r="D210" s="204" t="s">
        <v>173</v>
      </c>
      <c r="E210" s="220" t="s">
        <v>21</v>
      </c>
      <c r="F210" s="221" t="s">
        <v>203</v>
      </c>
      <c r="G210" s="219"/>
      <c r="H210" s="222">
        <v>20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173</v>
      </c>
      <c r="AU210" s="228" t="s">
        <v>82</v>
      </c>
      <c r="AV210" s="12" t="s">
        <v>82</v>
      </c>
      <c r="AW210" s="12" t="s">
        <v>36</v>
      </c>
      <c r="AX210" s="12" t="s">
        <v>72</v>
      </c>
      <c r="AY210" s="228" t="s">
        <v>162</v>
      </c>
    </row>
    <row r="211" spans="2:65" s="13" customFormat="1">
      <c r="B211" s="229"/>
      <c r="C211" s="230"/>
      <c r="D211" s="231" t="s">
        <v>173</v>
      </c>
      <c r="E211" s="232" t="s">
        <v>21</v>
      </c>
      <c r="F211" s="233" t="s">
        <v>177</v>
      </c>
      <c r="G211" s="230"/>
      <c r="H211" s="234">
        <v>20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173</v>
      </c>
      <c r="AU211" s="240" t="s">
        <v>82</v>
      </c>
      <c r="AV211" s="13" t="s">
        <v>169</v>
      </c>
      <c r="AW211" s="13" t="s">
        <v>36</v>
      </c>
      <c r="AX211" s="13" t="s">
        <v>80</v>
      </c>
      <c r="AY211" s="240" t="s">
        <v>162</v>
      </c>
    </row>
    <row r="212" spans="2:65" s="1" customFormat="1" ht="20.45" customHeight="1">
      <c r="B212" s="40"/>
      <c r="C212" s="192" t="s">
        <v>9</v>
      </c>
      <c r="D212" s="192" t="s">
        <v>164</v>
      </c>
      <c r="E212" s="193" t="s">
        <v>305</v>
      </c>
      <c r="F212" s="194" t="s">
        <v>306</v>
      </c>
      <c r="G212" s="195" t="s">
        <v>167</v>
      </c>
      <c r="H212" s="196">
        <v>56.25</v>
      </c>
      <c r="I212" s="197"/>
      <c r="J212" s="198">
        <f>ROUND(I212*H212,2)</f>
        <v>0</v>
      </c>
      <c r="K212" s="194" t="s">
        <v>168</v>
      </c>
      <c r="L212" s="60"/>
      <c r="M212" s="199" t="s">
        <v>21</v>
      </c>
      <c r="N212" s="200" t="s">
        <v>43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169</v>
      </c>
      <c r="AT212" s="23" t="s">
        <v>164</v>
      </c>
      <c r="AU212" s="23" t="s">
        <v>82</v>
      </c>
      <c r="AY212" s="23" t="s">
        <v>162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80</v>
      </c>
      <c r="BK212" s="203">
        <f>ROUND(I212*H212,2)</f>
        <v>0</v>
      </c>
      <c r="BL212" s="23" t="s">
        <v>169</v>
      </c>
      <c r="BM212" s="23" t="s">
        <v>307</v>
      </c>
    </row>
    <row r="213" spans="2:65" s="1" customFormat="1" ht="40.5">
      <c r="B213" s="40"/>
      <c r="C213" s="62"/>
      <c r="D213" s="204" t="s">
        <v>171</v>
      </c>
      <c r="E213" s="62"/>
      <c r="F213" s="205" t="s">
        <v>308</v>
      </c>
      <c r="G213" s="62"/>
      <c r="H213" s="62"/>
      <c r="I213" s="162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171</v>
      </c>
      <c r="AU213" s="23" t="s">
        <v>82</v>
      </c>
    </row>
    <row r="214" spans="2:65" s="11" customFormat="1">
      <c r="B214" s="207"/>
      <c r="C214" s="208"/>
      <c r="D214" s="204" t="s">
        <v>173</v>
      </c>
      <c r="E214" s="209" t="s">
        <v>21</v>
      </c>
      <c r="F214" s="210" t="s">
        <v>174</v>
      </c>
      <c r="G214" s="208"/>
      <c r="H214" s="211" t="s">
        <v>21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173</v>
      </c>
      <c r="AU214" s="217" t="s">
        <v>82</v>
      </c>
      <c r="AV214" s="11" t="s">
        <v>80</v>
      </c>
      <c r="AW214" s="11" t="s">
        <v>36</v>
      </c>
      <c r="AX214" s="11" t="s">
        <v>72</v>
      </c>
      <c r="AY214" s="217" t="s">
        <v>162</v>
      </c>
    </row>
    <row r="215" spans="2:65" s="11" customFormat="1">
      <c r="B215" s="207"/>
      <c r="C215" s="208"/>
      <c r="D215" s="204" t="s">
        <v>173</v>
      </c>
      <c r="E215" s="209" t="s">
        <v>21</v>
      </c>
      <c r="F215" s="210" t="s">
        <v>309</v>
      </c>
      <c r="G215" s="208"/>
      <c r="H215" s="211" t="s">
        <v>21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173</v>
      </c>
      <c r="AU215" s="217" t="s">
        <v>82</v>
      </c>
      <c r="AV215" s="11" t="s">
        <v>80</v>
      </c>
      <c r="AW215" s="11" t="s">
        <v>36</v>
      </c>
      <c r="AX215" s="11" t="s">
        <v>72</v>
      </c>
      <c r="AY215" s="217" t="s">
        <v>162</v>
      </c>
    </row>
    <row r="216" spans="2:65" s="12" customFormat="1">
      <c r="B216" s="218"/>
      <c r="C216" s="219"/>
      <c r="D216" s="204" t="s">
        <v>173</v>
      </c>
      <c r="E216" s="220" t="s">
        <v>21</v>
      </c>
      <c r="F216" s="221" t="s">
        <v>310</v>
      </c>
      <c r="G216" s="219"/>
      <c r="H216" s="222">
        <v>56.25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173</v>
      </c>
      <c r="AU216" s="228" t="s">
        <v>82</v>
      </c>
      <c r="AV216" s="12" t="s">
        <v>82</v>
      </c>
      <c r="AW216" s="12" t="s">
        <v>36</v>
      </c>
      <c r="AX216" s="12" t="s">
        <v>72</v>
      </c>
      <c r="AY216" s="228" t="s">
        <v>162</v>
      </c>
    </row>
    <row r="217" spans="2:65" s="13" customFormat="1">
      <c r="B217" s="229"/>
      <c r="C217" s="230"/>
      <c r="D217" s="231" t="s">
        <v>173</v>
      </c>
      <c r="E217" s="232" t="s">
        <v>21</v>
      </c>
      <c r="F217" s="233" t="s">
        <v>177</v>
      </c>
      <c r="G217" s="230"/>
      <c r="H217" s="234">
        <v>56.25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173</v>
      </c>
      <c r="AU217" s="240" t="s">
        <v>82</v>
      </c>
      <c r="AV217" s="13" t="s">
        <v>169</v>
      </c>
      <c r="AW217" s="13" t="s">
        <v>36</v>
      </c>
      <c r="AX217" s="13" t="s">
        <v>80</v>
      </c>
      <c r="AY217" s="240" t="s">
        <v>162</v>
      </c>
    </row>
    <row r="218" spans="2:65" s="1" customFormat="1" ht="20.45" customHeight="1">
      <c r="B218" s="40"/>
      <c r="C218" s="192" t="s">
        <v>311</v>
      </c>
      <c r="D218" s="192" t="s">
        <v>164</v>
      </c>
      <c r="E218" s="193" t="s">
        <v>312</v>
      </c>
      <c r="F218" s="194" t="s">
        <v>313</v>
      </c>
      <c r="G218" s="195" t="s">
        <v>167</v>
      </c>
      <c r="H218" s="196">
        <v>690</v>
      </c>
      <c r="I218" s="197"/>
      <c r="J218" s="198">
        <f>ROUND(I218*H218,2)</f>
        <v>0</v>
      </c>
      <c r="K218" s="194" t="s">
        <v>168</v>
      </c>
      <c r="L218" s="60"/>
      <c r="M218" s="199" t="s">
        <v>21</v>
      </c>
      <c r="N218" s="200" t="s">
        <v>43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169</v>
      </c>
      <c r="AT218" s="23" t="s">
        <v>164</v>
      </c>
      <c r="AU218" s="23" t="s">
        <v>82</v>
      </c>
      <c r="AY218" s="23" t="s">
        <v>162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80</v>
      </c>
      <c r="BK218" s="203">
        <f>ROUND(I218*H218,2)</f>
        <v>0</v>
      </c>
      <c r="BL218" s="23" t="s">
        <v>169</v>
      </c>
      <c r="BM218" s="23" t="s">
        <v>314</v>
      </c>
    </row>
    <row r="219" spans="2:65" s="1" customFormat="1" ht="40.5">
      <c r="B219" s="40"/>
      <c r="C219" s="62"/>
      <c r="D219" s="204" t="s">
        <v>171</v>
      </c>
      <c r="E219" s="62"/>
      <c r="F219" s="205" t="s">
        <v>315</v>
      </c>
      <c r="G219" s="62"/>
      <c r="H219" s="62"/>
      <c r="I219" s="162"/>
      <c r="J219" s="62"/>
      <c r="K219" s="62"/>
      <c r="L219" s="60"/>
      <c r="M219" s="206"/>
      <c r="N219" s="41"/>
      <c r="O219" s="41"/>
      <c r="P219" s="41"/>
      <c r="Q219" s="41"/>
      <c r="R219" s="41"/>
      <c r="S219" s="41"/>
      <c r="T219" s="77"/>
      <c r="AT219" s="23" t="s">
        <v>171</v>
      </c>
      <c r="AU219" s="23" t="s">
        <v>82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174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316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317</v>
      </c>
      <c r="G222" s="219"/>
      <c r="H222" s="222">
        <v>345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1" customFormat="1">
      <c r="B223" s="207"/>
      <c r="C223" s="208"/>
      <c r="D223" s="204" t="s">
        <v>173</v>
      </c>
      <c r="E223" s="209" t="s">
        <v>21</v>
      </c>
      <c r="F223" s="210" t="s">
        <v>318</v>
      </c>
      <c r="G223" s="208"/>
      <c r="H223" s="211" t="s">
        <v>21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173</v>
      </c>
      <c r="AU223" s="217" t="s">
        <v>82</v>
      </c>
      <c r="AV223" s="11" t="s">
        <v>80</v>
      </c>
      <c r="AW223" s="11" t="s">
        <v>36</v>
      </c>
      <c r="AX223" s="11" t="s">
        <v>72</v>
      </c>
      <c r="AY223" s="217" t="s">
        <v>162</v>
      </c>
    </row>
    <row r="224" spans="2:65" s="12" customFormat="1">
      <c r="B224" s="218"/>
      <c r="C224" s="219"/>
      <c r="D224" s="204" t="s">
        <v>173</v>
      </c>
      <c r="E224" s="220" t="s">
        <v>21</v>
      </c>
      <c r="F224" s="221" t="s">
        <v>319</v>
      </c>
      <c r="G224" s="219"/>
      <c r="H224" s="222">
        <v>117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173</v>
      </c>
      <c r="AU224" s="228" t="s">
        <v>82</v>
      </c>
      <c r="AV224" s="12" t="s">
        <v>82</v>
      </c>
      <c r="AW224" s="12" t="s">
        <v>36</v>
      </c>
      <c r="AX224" s="12" t="s">
        <v>72</v>
      </c>
      <c r="AY224" s="228" t="s">
        <v>162</v>
      </c>
    </row>
    <row r="225" spans="2:65" s="11" customFormat="1">
      <c r="B225" s="207"/>
      <c r="C225" s="208"/>
      <c r="D225" s="204" t="s">
        <v>173</v>
      </c>
      <c r="E225" s="209" t="s">
        <v>21</v>
      </c>
      <c r="F225" s="210" t="s">
        <v>320</v>
      </c>
      <c r="G225" s="208"/>
      <c r="H225" s="211" t="s">
        <v>21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173</v>
      </c>
      <c r="AU225" s="217" t="s">
        <v>82</v>
      </c>
      <c r="AV225" s="11" t="s">
        <v>80</v>
      </c>
      <c r="AW225" s="11" t="s">
        <v>36</v>
      </c>
      <c r="AX225" s="11" t="s">
        <v>72</v>
      </c>
      <c r="AY225" s="217" t="s">
        <v>162</v>
      </c>
    </row>
    <row r="226" spans="2:65" s="12" customFormat="1">
      <c r="B226" s="218"/>
      <c r="C226" s="219"/>
      <c r="D226" s="204" t="s">
        <v>173</v>
      </c>
      <c r="E226" s="220" t="s">
        <v>21</v>
      </c>
      <c r="F226" s="221" t="s">
        <v>321</v>
      </c>
      <c r="G226" s="219"/>
      <c r="H226" s="222">
        <v>228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173</v>
      </c>
      <c r="AU226" s="228" t="s">
        <v>82</v>
      </c>
      <c r="AV226" s="12" t="s">
        <v>82</v>
      </c>
      <c r="AW226" s="12" t="s">
        <v>36</v>
      </c>
      <c r="AX226" s="12" t="s">
        <v>72</v>
      </c>
      <c r="AY226" s="228" t="s">
        <v>162</v>
      </c>
    </row>
    <row r="227" spans="2:65" s="13" customFormat="1">
      <c r="B227" s="229"/>
      <c r="C227" s="230"/>
      <c r="D227" s="231" t="s">
        <v>173</v>
      </c>
      <c r="E227" s="232" t="s">
        <v>21</v>
      </c>
      <c r="F227" s="233" t="s">
        <v>177</v>
      </c>
      <c r="G227" s="230"/>
      <c r="H227" s="234">
        <v>690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173</v>
      </c>
      <c r="AU227" s="240" t="s">
        <v>82</v>
      </c>
      <c r="AV227" s="13" t="s">
        <v>169</v>
      </c>
      <c r="AW227" s="13" t="s">
        <v>36</v>
      </c>
      <c r="AX227" s="13" t="s">
        <v>80</v>
      </c>
      <c r="AY227" s="240" t="s">
        <v>162</v>
      </c>
    </row>
    <row r="228" spans="2:65" s="1" customFormat="1" ht="20.45" customHeight="1">
      <c r="B228" s="40"/>
      <c r="C228" s="192" t="s">
        <v>322</v>
      </c>
      <c r="D228" s="192" t="s">
        <v>164</v>
      </c>
      <c r="E228" s="193" t="s">
        <v>323</v>
      </c>
      <c r="F228" s="194" t="s">
        <v>324</v>
      </c>
      <c r="G228" s="195" t="s">
        <v>167</v>
      </c>
      <c r="H228" s="196">
        <v>40</v>
      </c>
      <c r="I228" s="197"/>
      <c r="J228" s="198">
        <f>ROUND(I228*H228,2)</f>
        <v>0</v>
      </c>
      <c r="K228" s="194" t="s">
        <v>168</v>
      </c>
      <c r="L228" s="60"/>
      <c r="M228" s="199" t="s">
        <v>21</v>
      </c>
      <c r="N228" s="200" t="s">
        <v>43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169</v>
      </c>
      <c r="AT228" s="23" t="s">
        <v>164</v>
      </c>
      <c r="AU228" s="23" t="s">
        <v>82</v>
      </c>
      <c r="AY228" s="23" t="s">
        <v>162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80</v>
      </c>
      <c r="BK228" s="203">
        <f>ROUND(I228*H228,2)</f>
        <v>0</v>
      </c>
      <c r="BL228" s="23" t="s">
        <v>169</v>
      </c>
      <c r="BM228" s="23" t="s">
        <v>325</v>
      </c>
    </row>
    <row r="229" spans="2:65" s="1" customFormat="1" ht="40.5">
      <c r="B229" s="40"/>
      <c r="C229" s="62"/>
      <c r="D229" s="204" t="s">
        <v>171</v>
      </c>
      <c r="E229" s="62"/>
      <c r="F229" s="205" t="s">
        <v>326</v>
      </c>
      <c r="G229" s="62"/>
      <c r="H229" s="62"/>
      <c r="I229" s="162"/>
      <c r="J229" s="62"/>
      <c r="K229" s="62"/>
      <c r="L229" s="60"/>
      <c r="M229" s="206"/>
      <c r="N229" s="41"/>
      <c r="O229" s="41"/>
      <c r="P229" s="41"/>
      <c r="Q229" s="41"/>
      <c r="R229" s="41"/>
      <c r="S229" s="41"/>
      <c r="T229" s="77"/>
      <c r="AT229" s="23" t="s">
        <v>171</v>
      </c>
      <c r="AU229" s="23" t="s">
        <v>82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174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1" customFormat="1">
      <c r="B231" s="207"/>
      <c r="C231" s="208"/>
      <c r="D231" s="204" t="s">
        <v>173</v>
      </c>
      <c r="E231" s="209" t="s">
        <v>21</v>
      </c>
      <c r="F231" s="210" t="s">
        <v>327</v>
      </c>
      <c r="G231" s="208"/>
      <c r="H231" s="211" t="s">
        <v>21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173</v>
      </c>
      <c r="AU231" s="217" t="s">
        <v>82</v>
      </c>
      <c r="AV231" s="11" t="s">
        <v>80</v>
      </c>
      <c r="AW231" s="11" t="s">
        <v>36</v>
      </c>
      <c r="AX231" s="11" t="s">
        <v>72</v>
      </c>
      <c r="AY231" s="217" t="s">
        <v>162</v>
      </c>
    </row>
    <row r="232" spans="2:65" s="12" customFormat="1">
      <c r="B232" s="218"/>
      <c r="C232" s="219"/>
      <c r="D232" s="204" t="s">
        <v>173</v>
      </c>
      <c r="E232" s="220" t="s">
        <v>21</v>
      </c>
      <c r="F232" s="221" t="s">
        <v>328</v>
      </c>
      <c r="G232" s="219"/>
      <c r="H232" s="222">
        <v>20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173</v>
      </c>
      <c r="AU232" s="228" t="s">
        <v>82</v>
      </c>
      <c r="AV232" s="12" t="s">
        <v>82</v>
      </c>
      <c r="AW232" s="12" t="s">
        <v>36</v>
      </c>
      <c r="AX232" s="12" t="s">
        <v>72</v>
      </c>
      <c r="AY232" s="228" t="s">
        <v>162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329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2" customFormat="1">
      <c r="B234" s="218"/>
      <c r="C234" s="219"/>
      <c r="D234" s="204" t="s">
        <v>173</v>
      </c>
      <c r="E234" s="220" t="s">
        <v>21</v>
      </c>
      <c r="F234" s="221" t="s">
        <v>328</v>
      </c>
      <c r="G234" s="219"/>
      <c r="H234" s="222">
        <v>20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173</v>
      </c>
      <c r="AU234" s="228" t="s">
        <v>82</v>
      </c>
      <c r="AV234" s="12" t="s">
        <v>82</v>
      </c>
      <c r="AW234" s="12" t="s">
        <v>36</v>
      </c>
      <c r="AX234" s="12" t="s">
        <v>72</v>
      </c>
      <c r="AY234" s="228" t="s">
        <v>162</v>
      </c>
    </row>
    <row r="235" spans="2:65" s="13" customFormat="1">
      <c r="B235" s="229"/>
      <c r="C235" s="230"/>
      <c r="D235" s="231" t="s">
        <v>173</v>
      </c>
      <c r="E235" s="232" t="s">
        <v>21</v>
      </c>
      <c r="F235" s="233" t="s">
        <v>177</v>
      </c>
      <c r="G235" s="230"/>
      <c r="H235" s="234">
        <v>40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173</v>
      </c>
      <c r="AU235" s="240" t="s">
        <v>82</v>
      </c>
      <c r="AV235" s="13" t="s">
        <v>169</v>
      </c>
      <c r="AW235" s="13" t="s">
        <v>36</v>
      </c>
      <c r="AX235" s="13" t="s">
        <v>80</v>
      </c>
      <c r="AY235" s="240" t="s">
        <v>162</v>
      </c>
    </row>
    <row r="236" spans="2:65" s="1" customFormat="1" ht="20.45" customHeight="1">
      <c r="B236" s="40"/>
      <c r="C236" s="192" t="s">
        <v>330</v>
      </c>
      <c r="D236" s="192" t="s">
        <v>164</v>
      </c>
      <c r="E236" s="193" t="s">
        <v>331</v>
      </c>
      <c r="F236" s="194" t="s">
        <v>332</v>
      </c>
      <c r="G236" s="195" t="s">
        <v>167</v>
      </c>
      <c r="H236" s="196">
        <v>109.5</v>
      </c>
      <c r="I236" s="197"/>
      <c r="J236" s="198">
        <f>ROUND(I236*H236,2)</f>
        <v>0</v>
      </c>
      <c r="K236" s="194" t="s">
        <v>168</v>
      </c>
      <c r="L236" s="60"/>
      <c r="M236" s="199" t="s">
        <v>21</v>
      </c>
      <c r="N236" s="200" t="s">
        <v>43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169</v>
      </c>
      <c r="AT236" s="23" t="s">
        <v>164</v>
      </c>
      <c r="AU236" s="23" t="s">
        <v>82</v>
      </c>
      <c r="AY236" s="23" t="s">
        <v>162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80</v>
      </c>
      <c r="BK236" s="203">
        <f>ROUND(I236*H236,2)</f>
        <v>0</v>
      </c>
      <c r="BL236" s="23" t="s">
        <v>169</v>
      </c>
      <c r="BM236" s="23" t="s">
        <v>333</v>
      </c>
    </row>
    <row r="237" spans="2:65" s="1" customFormat="1">
      <c r="B237" s="40"/>
      <c r="C237" s="62"/>
      <c r="D237" s="204" t="s">
        <v>171</v>
      </c>
      <c r="E237" s="62"/>
      <c r="F237" s="205" t="s">
        <v>332</v>
      </c>
      <c r="G237" s="62"/>
      <c r="H237" s="62"/>
      <c r="I237" s="162"/>
      <c r="J237" s="62"/>
      <c r="K237" s="62"/>
      <c r="L237" s="60"/>
      <c r="M237" s="206"/>
      <c r="N237" s="41"/>
      <c r="O237" s="41"/>
      <c r="P237" s="41"/>
      <c r="Q237" s="41"/>
      <c r="R237" s="41"/>
      <c r="S237" s="41"/>
      <c r="T237" s="77"/>
      <c r="AT237" s="23" t="s">
        <v>171</v>
      </c>
      <c r="AU237" s="23" t="s">
        <v>82</v>
      </c>
    </row>
    <row r="238" spans="2:65" s="11" customFormat="1">
      <c r="B238" s="207"/>
      <c r="C238" s="208"/>
      <c r="D238" s="204" t="s">
        <v>173</v>
      </c>
      <c r="E238" s="209" t="s">
        <v>21</v>
      </c>
      <c r="F238" s="210" t="s">
        <v>174</v>
      </c>
      <c r="G238" s="208"/>
      <c r="H238" s="211" t="s">
        <v>21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173</v>
      </c>
      <c r="AU238" s="217" t="s">
        <v>82</v>
      </c>
      <c r="AV238" s="11" t="s">
        <v>80</v>
      </c>
      <c r="AW238" s="11" t="s">
        <v>36</v>
      </c>
      <c r="AX238" s="11" t="s">
        <v>72</v>
      </c>
      <c r="AY238" s="217" t="s">
        <v>162</v>
      </c>
    </row>
    <row r="239" spans="2:65" s="11" customFormat="1">
      <c r="B239" s="207"/>
      <c r="C239" s="208"/>
      <c r="D239" s="204" t="s">
        <v>173</v>
      </c>
      <c r="E239" s="209" t="s">
        <v>21</v>
      </c>
      <c r="F239" s="210" t="s">
        <v>334</v>
      </c>
      <c r="G239" s="208"/>
      <c r="H239" s="211" t="s">
        <v>21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173</v>
      </c>
      <c r="AU239" s="217" t="s">
        <v>82</v>
      </c>
      <c r="AV239" s="11" t="s">
        <v>80</v>
      </c>
      <c r="AW239" s="11" t="s">
        <v>36</v>
      </c>
      <c r="AX239" s="11" t="s">
        <v>72</v>
      </c>
      <c r="AY239" s="217" t="s">
        <v>162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210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2" customFormat="1">
      <c r="B241" s="218"/>
      <c r="C241" s="219"/>
      <c r="D241" s="204" t="s">
        <v>173</v>
      </c>
      <c r="E241" s="220" t="s">
        <v>21</v>
      </c>
      <c r="F241" s="221" t="s">
        <v>310</v>
      </c>
      <c r="G241" s="219"/>
      <c r="H241" s="222">
        <v>56.25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173</v>
      </c>
      <c r="AU241" s="228" t="s">
        <v>82</v>
      </c>
      <c r="AV241" s="12" t="s">
        <v>82</v>
      </c>
      <c r="AW241" s="12" t="s">
        <v>36</v>
      </c>
      <c r="AX241" s="12" t="s">
        <v>72</v>
      </c>
      <c r="AY241" s="228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212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335</v>
      </c>
      <c r="G243" s="219"/>
      <c r="H243" s="222">
        <v>53.25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109.5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336</v>
      </c>
      <c r="D245" s="192" t="s">
        <v>164</v>
      </c>
      <c r="E245" s="193" t="s">
        <v>337</v>
      </c>
      <c r="F245" s="194" t="s">
        <v>338</v>
      </c>
      <c r="G245" s="195" t="s">
        <v>167</v>
      </c>
      <c r="H245" s="196">
        <v>53.25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339</v>
      </c>
    </row>
    <row r="246" spans="2:65" s="1" customFormat="1" ht="27">
      <c r="B246" s="40"/>
      <c r="C246" s="62"/>
      <c r="D246" s="204" t="s">
        <v>171</v>
      </c>
      <c r="E246" s="62"/>
      <c r="F246" s="205" t="s">
        <v>340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174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341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2" customFormat="1">
      <c r="B249" s="218"/>
      <c r="C249" s="219"/>
      <c r="D249" s="204" t="s">
        <v>173</v>
      </c>
      <c r="E249" s="220" t="s">
        <v>21</v>
      </c>
      <c r="F249" s="221" t="s">
        <v>335</v>
      </c>
      <c r="G249" s="219"/>
      <c r="H249" s="222">
        <v>53.25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173</v>
      </c>
      <c r="AU249" s="228" t="s">
        <v>82</v>
      </c>
      <c r="AV249" s="12" t="s">
        <v>82</v>
      </c>
      <c r="AW249" s="12" t="s">
        <v>36</v>
      </c>
      <c r="AX249" s="12" t="s">
        <v>72</v>
      </c>
      <c r="AY249" s="228" t="s">
        <v>162</v>
      </c>
    </row>
    <row r="250" spans="2:65" s="13" customFormat="1">
      <c r="B250" s="229"/>
      <c r="C250" s="230"/>
      <c r="D250" s="231" t="s">
        <v>173</v>
      </c>
      <c r="E250" s="232" t="s">
        <v>21</v>
      </c>
      <c r="F250" s="233" t="s">
        <v>177</v>
      </c>
      <c r="G250" s="230"/>
      <c r="H250" s="234">
        <v>53.25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173</v>
      </c>
      <c r="AU250" s="240" t="s">
        <v>82</v>
      </c>
      <c r="AV250" s="13" t="s">
        <v>169</v>
      </c>
      <c r="AW250" s="13" t="s">
        <v>36</v>
      </c>
      <c r="AX250" s="13" t="s">
        <v>80</v>
      </c>
      <c r="AY250" s="240" t="s">
        <v>162</v>
      </c>
    </row>
    <row r="251" spans="2:65" s="1" customFormat="1" ht="20.45" customHeight="1">
      <c r="B251" s="40"/>
      <c r="C251" s="192" t="s">
        <v>342</v>
      </c>
      <c r="D251" s="192" t="s">
        <v>164</v>
      </c>
      <c r="E251" s="193" t="s">
        <v>343</v>
      </c>
      <c r="F251" s="194" t="s">
        <v>344</v>
      </c>
      <c r="G251" s="195" t="s">
        <v>167</v>
      </c>
      <c r="H251" s="196">
        <v>345</v>
      </c>
      <c r="I251" s="197"/>
      <c r="J251" s="198">
        <f>ROUND(I251*H251,2)</f>
        <v>0</v>
      </c>
      <c r="K251" s="194" t="s">
        <v>168</v>
      </c>
      <c r="L251" s="60"/>
      <c r="M251" s="199" t="s">
        <v>21</v>
      </c>
      <c r="N251" s="200" t="s">
        <v>43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169</v>
      </c>
      <c r="AT251" s="23" t="s">
        <v>164</v>
      </c>
      <c r="AU251" s="23" t="s">
        <v>82</v>
      </c>
      <c r="AY251" s="23" t="s">
        <v>162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80</v>
      </c>
      <c r="BK251" s="203">
        <f>ROUND(I251*H251,2)</f>
        <v>0</v>
      </c>
      <c r="BL251" s="23" t="s">
        <v>169</v>
      </c>
      <c r="BM251" s="23" t="s">
        <v>345</v>
      </c>
    </row>
    <row r="252" spans="2:65" s="1" customFormat="1" ht="27">
      <c r="B252" s="40"/>
      <c r="C252" s="62"/>
      <c r="D252" s="204" t="s">
        <v>171</v>
      </c>
      <c r="E252" s="62"/>
      <c r="F252" s="205" t="s">
        <v>346</v>
      </c>
      <c r="G252" s="62"/>
      <c r="H252" s="62"/>
      <c r="I252" s="162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171</v>
      </c>
      <c r="AU252" s="23" t="s">
        <v>82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174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1" customFormat="1">
      <c r="B254" s="207"/>
      <c r="C254" s="208"/>
      <c r="D254" s="204" t="s">
        <v>173</v>
      </c>
      <c r="E254" s="209" t="s">
        <v>21</v>
      </c>
      <c r="F254" s="210" t="s">
        <v>347</v>
      </c>
      <c r="G254" s="208"/>
      <c r="H254" s="211" t="s">
        <v>21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173</v>
      </c>
      <c r="AU254" s="217" t="s">
        <v>82</v>
      </c>
      <c r="AV254" s="11" t="s">
        <v>80</v>
      </c>
      <c r="AW254" s="11" t="s">
        <v>36</v>
      </c>
      <c r="AX254" s="11" t="s">
        <v>72</v>
      </c>
      <c r="AY254" s="217" t="s">
        <v>162</v>
      </c>
    </row>
    <row r="255" spans="2:65" s="12" customFormat="1">
      <c r="B255" s="218"/>
      <c r="C255" s="219"/>
      <c r="D255" s="204" t="s">
        <v>173</v>
      </c>
      <c r="E255" s="220" t="s">
        <v>21</v>
      </c>
      <c r="F255" s="221" t="s">
        <v>319</v>
      </c>
      <c r="G255" s="219"/>
      <c r="H255" s="222">
        <v>117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173</v>
      </c>
      <c r="AU255" s="228" t="s">
        <v>82</v>
      </c>
      <c r="AV255" s="12" t="s">
        <v>82</v>
      </c>
      <c r="AW255" s="12" t="s">
        <v>36</v>
      </c>
      <c r="AX255" s="12" t="s">
        <v>72</v>
      </c>
      <c r="AY255" s="228" t="s">
        <v>162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348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349</v>
      </c>
      <c r="G257" s="219"/>
      <c r="H257" s="222">
        <v>228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345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350</v>
      </c>
      <c r="D259" s="192" t="s">
        <v>164</v>
      </c>
      <c r="E259" s="193" t="s">
        <v>351</v>
      </c>
      <c r="F259" s="194" t="s">
        <v>352</v>
      </c>
      <c r="G259" s="195" t="s">
        <v>167</v>
      </c>
      <c r="H259" s="196">
        <v>20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353</v>
      </c>
    </row>
    <row r="260" spans="2:65" s="1" customFormat="1" ht="27">
      <c r="B260" s="40"/>
      <c r="C260" s="62"/>
      <c r="D260" s="204" t="s">
        <v>171</v>
      </c>
      <c r="E260" s="62"/>
      <c r="F260" s="205" t="s">
        <v>354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174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355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203</v>
      </c>
      <c r="G263" s="219"/>
      <c r="H263" s="222">
        <v>20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3" customFormat="1">
      <c r="B264" s="229"/>
      <c r="C264" s="230"/>
      <c r="D264" s="231" t="s">
        <v>173</v>
      </c>
      <c r="E264" s="232" t="s">
        <v>21</v>
      </c>
      <c r="F264" s="233" t="s">
        <v>177</v>
      </c>
      <c r="G264" s="230"/>
      <c r="H264" s="234">
        <v>20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173</v>
      </c>
      <c r="AU264" s="240" t="s">
        <v>82</v>
      </c>
      <c r="AV264" s="13" t="s">
        <v>169</v>
      </c>
      <c r="AW264" s="13" t="s">
        <v>36</v>
      </c>
      <c r="AX264" s="13" t="s">
        <v>80</v>
      </c>
      <c r="AY264" s="240" t="s">
        <v>162</v>
      </c>
    </row>
    <row r="265" spans="2:65" s="1" customFormat="1" ht="20.45" customHeight="1">
      <c r="B265" s="40"/>
      <c r="C265" s="192" t="s">
        <v>356</v>
      </c>
      <c r="D265" s="192" t="s">
        <v>164</v>
      </c>
      <c r="E265" s="193" t="s">
        <v>357</v>
      </c>
      <c r="F265" s="194" t="s">
        <v>358</v>
      </c>
      <c r="G265" s="195" t="s">
        <v>167</v>
      </c>
      <c r="H265" s="196">
        <v>109.5</v>
      </c>
      <c r="I265" s="197"/>
      <c r="J265" s="198">
        <f>ROUND(I265*H265,2)</f>
        <v>0</v>
      </c>
      <c r="K265" s="194" t="s">
        <v>168</v>
      </c>
      <c r="L265" s="60"/>
      <c r="M265" s="199" t="s">
        <v>21</v>
      </c>
      <c r="N265" s="200" t="s">
        <v>43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169</v>
      </c>
      <c r="AT265" s="23" t="s">
        <v>164</v>
      </c>
      <c r="AU265" s="23" t="s">
        <v>82</v>
      </c>
      <c r="AY265" s="23" t="s">
        <v>162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80</v>
      </c>
      <c r="BK265" s="203">
        <f>ROUND(I265*H265,2)</f>
        <v>0</v>
      </c>
      <c r="BL265" s="23" t="s">
        <v>169</v>
      </c>
      <c r="BM265" s="23" t="s">
        <v>359</v>
      </c>
    </row>
    <row r="266" spans="2:65" s="1" customFormat="1" ht="54">
      <c r="B266" s="40"/>
      <c r="C266" s="62"/>
      <c r="D266" s="204" t="s">
        <v>171</v>
      </c>
      <c r="E266" s="62"/>
      <c r="F266" s="205" t="s">
        <v>360</v>
      </c>
      <c r="G266" s="62"/>
      <c r="H266" s="62"/>
      <c r="I266" s="162"/>
      <c r="J266" s="62"/>
      <c r="K266" s="62"/>
      <c r="L266" s="60"/>
      <c r="M266" s="206"/>
      <c r="N266" s="41"/>
      <c r="O266" s="41"/>
      <c r="P266" s="41"/>
      <c r="Q266" s="41"/>
      <c r="R266" s="41"/>
      <c r="S266" s="41"/>
      <c r="T266" s="77"/>
      <c r="AT266" s="23" t="s">
        <v>171</v>
      </c>
      <c r="AU266" s="23" t="s">
        <v>82</v>
      </c>
    </row>
    <row r="267" spans="2:65" s="11" customFormat="1">
      <c r="B267" s="207"/>
      <c r="C267" s="208"/>
      <c r="D267" s="204" t="s">
        <v>173</v>
      </c>
      <c r="E267" s="209" t="s">
        <v>21</v>
      </c>
      <c r="F267" s="210" t="s">
        <v>174</v>
      </c>
      <c r="G267" s="208"/>
      <c r="H267" s="211" t="s">
        <v>21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173</v>
      </c>
      <c r="AU267" s="217" t="s">
        <v>82</v>
      </c>
      <c r="AV267" s="11" t="s">
        <v>80</v>
      </c>
      <c r="AW267" s="11" t="s">
        <v>36</v>
      </c>
      <c r="AX267" s="11" t="s">
        <v>72</v>
      </c>
      <c r="AY267" s="217" t="s">
        <v>162</v>
      </c>
    </row>
    <row r="268" spans="2:65" s="11" customFormat="1">
      <c r="B268" s="207"/>
      <c r="C268" s="208"/>
      <c r="D268" s="204" t="s">
        <v>173</v>
      </c>
      <c r="E268" s="209" t="s">
        <v>21</v>
      </c>
      <c r="F268" s="210" t="s">
        <v>361</v>
      </c>
      <c r="G268" s="208"/>
      <c r="H268" s="211" t="s">
        <v>21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173</v>
      </c>
      <c r="AU268" s="217" t="s">
        <v>82</v>
      </c>
      <c r="AV268" s="11" t="s">
        <v>80</v>
      </c>
      <c r="AW268" s="11" t="s">
        <v>36</v>
      </c>
      <c r="AX268" s="11" t="s">
        <v>72</v>
      </c>
      <c r="AY268" s="217" t="s">
        <v>162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210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2" customFormat="1">
      <c r="B270" s="218"/>
      <c r="C270" s="219"/>
      <c r="D270" s="204" t="s">
        <v>173</v>
      </c>
      <c r="E270" s="220" t="s">
        <v>21</v>
      </c>
      <c r="F270" s="221" t="s">
        <v>211</v>
      </c>
      <c r="G270" s="219"/>
      <c r="H270" s="222">
        <v>56.25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173</v>
      </c>
      <c r="AU270" s="228" t="s">
        <v>82</v>
      </c>
      <c r="AV270" s="12" t="s">
        <v>82</v>
      </c>
      <c r="AW270" s="12" t="s">
        <v>36</v>
      </c>
      <c r="AX270" s="12" t="s">
        <v>72</v>
      </c>
      <c r="AY270" s="228" t="s">
        <v>162</v>
      </c>
    </row>
    <row r="271" spans="2:65" s="11" customFormat="1">
      <c r="B271" s="207"/>
      <c r="C271" s="208"/>
      <c r="D271" s="204" t="s">
        <v>173</v>
      </c>
      <c r="E271" s="209" t="s">
        <v>21</v>
      </c>
      <c r="F271" s="210" t="s">
        <v>212</v>
      </c>
      <c r="G271" s="208"/>
      <c r="H271" s="211" t="s">
        <v>21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173</v>
      </c>
      <c r="AU271" s="217" t="s">
        <v>82</v>
      </c>
      <c r="AV271" s="11" t="s">
        <v>80</v>
      </c>
      <c r="AW271" s="11" t="s">
        <v>36</v>
      </c>
      <c r="AX271" s="11" t="s">
        <v>72</v>
      </c>
      <c r="AY271" s="217" t="s">
        <v>162</v>
      </c>
    </row>
    <row r="272" spans="2:65" s="12" customFormat="1">
      <c r="B272" s="218"/>
      <c r="C272" s="219"/>
      <c r="D272" s="204" t="s">
        <v>173</v>
      </c>
      <c r="E272" s="220" t="s">
        <v>21</v>
      </c>
      <c r="F272" s="221" t="s">
        <v>213</v>
      </c>
      <c r="G272" s="219"/>
      <c r="H272" s="222">
        <v>53.25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173</v>
      </c>
      <c r="AU272" s="228" t="s">
        <v>82</v>
      </c>
      <c r="AV272" s="12" t="s">
        <v>82</v>
      </c>
      <c r="AW272" s="12" t="s">
        <v>36</v>
      </c>
      <c r="AX272" s="12" t="s">
        <v>72</v>
      </c>
      <c r="AY272" s="228" t="s">
        <v>162</v>
      </c>
    </row>
    <row r="273" spans="2:65" s="13" customFormat="1">
      <c r="B273" s="229"/>
      <c r="C273" s="230"/>
      <c r="D273" s="231" t="s">
        <v>173</v>
      </c>
      <c r="E273" s="232" t="s">
        <v>21</v>
      </c>
      <c r="F273" s="233" t="s">
        <v>177</v>
      </c>
      <c r="G273" s="230"/>
      <c r="H273" s="234">
        <v>109.5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173</v>
      </c>
      <c r="AU273" s="240" t="s">
        <v>82</v>
      </c>
      <c r="AV273" s="13" t="s">
        <v>169</v>
      </c>
      <c r="AW273" s="13" t="s">
        <v>36</v>
      </c>
      <c r="AX273" s="13" t="s">
        <v>80</v>
      </c>
      <c r="AY273" s="240" t="s">
        <v>162</v>
      </c>
    </row>
    <row r="274" spans="2:65" s="1" customFormat="1" ht="20.45" customHeight="1">
      <c r="B274" s="40"/>
      <c r="C274" s="192" t="s">
        <v>362</v>
      </c>
      <c r="D274" s="192" t="s">
        <v>164</v>
      </c>
      <c r="E274" s="193" t="s">
        <v>363</v>
      </c>
      <c r="F274" s="194" t="s">
        <v>364</v>
      </c>
      <c r="G274" s="195" t="s">
        <v>365</v>
      </c>
      <c r="H274" s="196">
        <v>23.52</v>
      </c>
      <c r="I274" s="197"/>
      <c r="J274" s="198">
        <f>ROUND(I274*H274,2)</f>
        <v>0</v>
      </c>
      <c r="K274" s="194" t="s">
        <v>21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366</v>
      </c>
    </row>
    <row r="275" spans="2:65" s="1" customFormat="1">
      <c r="B275" s="40"/>
      <c r="C275" s="62"/>
      <c r="D275" s="204" t="s">
        <v>171</v>
      </c>
      <c r="E275" s="62"/>
      <c r="F275" s="205" t="s">
        <v>367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174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368</v>
      </c>
      <c r="G277" s="219"/>
      <c r="H277" s="222">
        <v>23.52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23.52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369</v>
      </c>
      <c r="D279" s="192" t="s">
        <v>164</v>
      </c>
      <c r="E279" s="193" t="s">
        <v>370</v>
      </c>
      <c r="F279" s="194" t="s">
        <v>371</v>
      </c>
      <c r="G279" s="195" t="s">
        <v>167</v>
      </c>
      <c r="H279" s="196">
        <v>248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372</v>
      </c>
    </row>
    <row r="280" spans="2:65" s="1" customFormat="1" ht="27">
      <c r="B280" s="40"/>
      <c r="C280" s="62"/>
      <c r="D280" s="204" t="s">
        <v>171</v>
      </c>
      <c r="E280" s="62"/>
      <c r="F280" s="205" t="s">
        <v>373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174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374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321</v>
      </c>
      <c r="G283" s="219"/>
      <c r="H283" s="222">
        <v>228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1" customFormat="1">
      <c r="B284" s="207"/>
      <c r="C284" s="208"/>
      <c r="D284" s="204" t="s">
        <v>173</v>
      </c>
      <c r="E284" s="209" t="s">
        <v>21</v>
      </c>
      <c r="F284" s="210" t="s">
        <v>375</v>
      </c>
      <c r="G284" s="208"/>
      <c r="H284" s="211" t="s">
        <v>21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173</v>
      </c>
      <c r="AU284" s="217" t="s">
        <v>82</v>
      </c>
      <c r="AV284" s="11" t="s">
        <v>80</v>
      </c>
      <c r="AW284" s="11" t="s">
        <v>36</v>
      </c>
      <c r="AX284" s="11" t="s">
        <v>72</v>
      </c>
      <c r="AY284" s="217" t="s">
        <v>162</v>
      </c>
    </row>
    <row r="285" spans="2:65" s="12" customFormat="1">
      <c r="B285" s="218"/>
      <c r="C285" s="219"/>
      <c r="D285" s="204" t="s">
        <v>173</v>
      </c>
      <c r="E285" s="220" t="s">
        <v>21</v>
      </c>
      <c r="F285" s="221" t="s">
        <v>203</v>
      </c>
      <c r="G285" s="219"/>
      <c r="H285" s="222">
        <v>20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173</v>
      </c>
      <c r="AU285" s="228" t="s">
        <v>82</v>
      </c>
      <c r="AV285" s="12" t="s">
        <v>82</v>
      </c>
      <c r="AW285" s="12" t="s">
        <v>36</v>
      </c>
      <c r="AX285" s="12" t="s">
        <v>72</v>
      </c>
      <c r="AY285" s="228" t="s">
        <v>162</v>
      </c>
    </row>
    <row r="286" spans="2:65" s="13" customFormat="1">
      <c r="B286" s="229"/>
      <c r="C286" s="230"/>
      <c r="D286" s="231" t="s">
        <v>173</v>
      </c>
      <c r="E286" s="232" t="s">
        <v>21</v>
      </c>
      <c r="F286" s="233" t="s">
        <v>177</v>
      </c>
      <c r="G286" s="230"/>
      <c r="H286" s="234">
        <v>248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173</v>
      </c>
      <c r="AU286" s="240" t="s">
        <v>82</v>
      </c>
      <c r="AV286" s="13" t="s">
        <v>169</v>
      </c>
      <c r="AW286" s="13" t="s">
        <v>36</v>
      </c>
      <c r="AX286" s="13" t="s">
        <v>80</v>
      </c>
      <c r="AY286" s="240" t="s">
        <v>162</v>
      </c>
    </row>
    <row r="287" spans="2:65" s="1" customFormat="1" ht="20.45" customHeight="1">
      <c r="B287" s="40"/>
      <c r="C287" s="192" t="s">
        <v>376</v>
      </c>
      <c r="D287" s="192" t="s">
        <v>164</v>
      </c>
      <c r="E287" s="193" t="s">
        <v>377</v>
      </c>
      <c r="F287" s="194" t="s">
        <v>378</v>
      </c>
      <c r="G287" s="195" t="s">
        <v>167</v>
      </c>
      <c r="H287" s="196">
        <v>365</v>
      </c>
      <c r="I287" s="197"/>
      <c r="J287" s="198">
        <f>ROUND(I287*H287,2)</f>
        <v>0</v>
      </c>
      <c r="K287" s="194" t="s">
        <v>168</v>
      </c>
      <c r="L287" s="60"/>
      <c r="M287" s="199" t="s">
        <v>21</v>
      </c>
      <c r="N287" s="200" t="s">
        <v>43</v>
      </c>
      <c r="O287" s="41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3" t="s">
        <v>169</v>
      </c>
      <c r="AT287" s="23" t="s">
        <v>164</v>
      </c>
      <c r="AU287" s="23" t="s">
        <v>82</v>
      </c>
      <c r="AY287" s="23" t="s">
        <v>162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80</v>
      </c>
      <c r="BK287" s="203">
        <f>ROUND(I287*H287,2)</f>
        <v>0</v>
      </c>
      <c r="BL287" s="23" t="s">
        <v>169</v>
      </c>
      <c r="BM287" s="23" t="s">
        <v>379</v>
      </c>
    </row>
    <row r="288" spans="2:65" s="1" customFormat="1">
      <c r="B288" s="40"/>
      <c r="C288" s="62"/>
      <c r="D288" s="204" t="s">
        <v>171</v>
      </c>
      <c r="E288" s="62"/>
      <c r="F288" s="205" t="s">
        <v>378</v>
      </c>
      <c r="G288" s="62"/>
      <c r="H288" s="62"/>
      <c r="I288" s="162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171</v>
      </c>
      <c r="AU288" s="23" t="s">
        <v>82</v>
      </c>
    </row>
    <row r="289" spans="2:65" s="11" customFormat="1">
      <c r="B289" s="207"/>
      <c r="C289" s="208"/>
      <c r="D289" s="204" t="s">
        <v>173</v>
      </c>
      <c r="E289" s="209" t="s">
        <v>21</v>
      </c>
      <c r="F289" s="210" t="s">
        <v>380</v>
      </c>
      <c r="G289" s="208"/>
      <c r="H289" s="211" t="s">
        <v>21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173</v>
      </c>
      <c r="AU289" s="217" t="s">
        <v>82</v>
      </c>
      <c r="AV289" s="11" t="s">
        <v>80</v>
      </c>
      <c r="AW289" s="11" t="s">
        <v>36</v>
      </c>
      <c r="AX289" s="11" t="s">
        <v>72</v>
      </c>
      <c r="AY289" s="217" t="s">
        <v>162</v>
      </c>
    </row>
    <row r="290" spans="2:65" s="11" customFormat="1">
      <c r="B290" s="207"/>
      <c r="C290" s="208"/>
      <c r="D290" s="204" t="s">
        <v>173</v>
      </c>
      <c r="E290" s="209" t="s">
        <v>21</v>
      </c>
      <c r="F290" s="210" t="s">
        <v>316</v>
      </c>
      <c r="G290" s="208"/>
      <c r="H290" s="211" t="s">
        <v>21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173</v>
      </c>
      <c r="AU290" s="217" t="s">
        <v>82</v>
      </c>
      <c r="AV290" s="11" t="s">
        <v>80</v>
      </c>
      <c r="AW290" s="11" t="s">
        <v>36</v>
      </c>
      <c r="AX290" s="11" t="s">
        <v>72</v>
      </c>
      <c r="AY290" s="217" t="s">
        <v>162</v>
      </c>
    </row>
    <row r="291" spans="2:65" s="12" customFormat="1">
      <c r="B291" s="218"/>
      <c r="C291" s="219"/>
      <c r="D291" s="204" t="s">
        <v>173</v>
      </c>
      <c r="E291" s="220" t="s">
        <v>21</v>
      </c>
      <c r="F291" s="221" t="s">
        <v>381</v>
      </c>
      <c r="G291" s="219"/>
      <c r="H291" s="222">
        <v>365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173</v>
      </c>
      <c r="AU291" s="228" t="s">
        <v>82</v>
      </c>
      <c r="AV291" s="12" t="s">
        <v>82</v>
      </c>
      <c r="AW291" s="12" t="s">
        <v>36</v>
      </c>
      <c r="AX291" s="12" t="s">
        <v>72</v>
      </c>
      <c r="AY291" s="228" t="s">
        <v>162</v>
      </c>
    </row>
    <row r="292" spans="2:65" s="13" customFormat="1">
      <c r="B292" s="229"/>
      <c r="C292" s="230"/>
      <c r="D292" s="231" t="s">
        <v>173</v>
      </c>
      <c r="E292" s="232" t="s">
        <v>21</v>
      </c>
      <c r="F292" s="233" t="s">
        <v>177</v>
      </c>
      <c r="G292" s="230"/>
      <c r="H292" s="234">
        <v>365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173</v>
      </c>
      <c r="AU292" s="240" t="s">
        <v>82</v>
      </c>
      <c r="AV292" s="13" t="s">
        <v>169</v>
      </c>
      <c r="AW292" s="13" t="s">
        <v>36</v>
      </c>
      <c r="AX292" s="13" t="s">
        <v>80</v>
      </c>
      <c r="AY292" s="240" t="s">
        <v>162</v>
      </c>
    </row>
    <row r="293" spans="2:65" s="1" customFormat="1" ht="20.45" customHeight="1">
      <c r="B293" s="40"/>
      <c r="C293" s="192" t="s">
        <v>382</v>
      </c>
      <c r="D293" s="192" t="s">
        <v>164</v>
      </c>
      <c r="E293" s="193" t="s">
        <v>383</v>
      </c>
      <c r="F293" s="194" t="s">
        <v>384</v>
      </c>
      <c r="G293" s="195" t="s">
        <v>167</v>
      </c>
      <c r="H293" s="196">
        <v>117</v>
      </c>
      <c r="I293" s="197"/>
      <c r="J293" s="198">
        <f>ROUND(I293*H293,2)</f>
        <v>0</v>
      </c>
      <c r="K293" s="194" t="s">
        <v>168</v>
      </c>
      <c r="L293" s="60"/>
      <c r="M293" s="199" t="s">
        <v>21</v>
      </c>
      <c r="N293" s="200" t="s">
        <v>43</v>
      </c>
      <c r="O293" s="4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3" t="s">
        <v>169</v>
      </c>
      <c r="AT293" s="23" t="s">
        <v>164</v>
      </c>
      <c r="AU293" s="23" t="s">
        <v>82</v>
      </c>
      <c r="AY293" s="23" t="s">
        <v>162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80</v>
      </c>
      <c r="BK293" s="203">
        <f>ROUND(I293*H293,2)</f>
        <v>0</v>
      </c>
      <c r="BL293" s="23" t="s">
        <v>169</v>
      </c>
      <c r="BM293" s="23" t="s">
        <v>385</v>
      </c>
    </row>
    <row r="294" spans="2:65" s="1" customFormat="1" ht="27">
      <c r="B294" s="40"/>
      <c r="C294" s="62"/>
      <c r="D294" s="204" t="s">
        <v>171</v>
      </c>
      <c r="E294" s="62"/>
      <c r="F294" s="205" t="s">
        <v>386</v>
      </c>
      <c r="G294" s="62"/>
      <c r="H294" s="62"/>
      <c r="I294" s="162"/>
      <c r="J294" s="62"/>
      <c r="K294" s="62"/>
      <c r="L294" s="60"/>
      <c r="M294" s="206"/>
      <c r="N294" s="41"/>
      <c r="O294" s="41"/>
      <c r="P294" s="41"/>
      <c r="Q294" s="41"/>
      <c r="R294" s="41"/>
      <c r="S294" s="41"/>
      <c r="T294" s="77"/>
      <c r="AT294" s="23" t="s">
        <v>171</v>
      </c>
      <c r="AU294" s="23" t="s">
        <v>82</v>
      </c>
    </row>
    <row r="295" spans="2:65" s="11" customFormat="1">
      <c r="B295" s="207"/>
      <c r="C295" s="208"/>
      <c r="D295" s="204" t="s">
        <v>173</v>
      </c>
      <c r="E295" s="209" t="s">
        <v>21</v>
      </c>
      <c r="F295" s="210" t="s">
        <v>174</v>
      </c>
      <c r="G295" s="208"/>
      <c r="H295" s="211" t="s">
        <v>21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173</v>
      </c>
      <c r="AU295" s="217" t="s">
        <v>82</v>
      </c>
      <c r="AV295" s="11" t="s">
        <v>80</v>
      </c>
      <c r="AW295" s="11" t="s">
        <v>36</v>
      </c>
      <c r="AX295" s="11" t="s">
        <v>72</v>
      </c>
      <c r="AY295" s="217" t="s">
        <v>162</v>
      </c>
    </row>
    <row r="296" spans="2:65" s="11" customFormat="1">
      <c r="B296" s="207"/>
      <c r="C296" s="208"/>
      <c r="D296" s="204" t="s">
        <v>173</v>
      </c>
      <c r="E296" s="209" t="s">
        <v>21</v>
      </c>
      <c r="F296" s="210" t="s">
        <v>387</v>
      </c>
      <c r="G296" s="208"/>
      <c r="H296" s="211" t="s">
        <v>21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173</v>
      </c>
      <c r="AU296" s="217" t="s">
        <v>82</v>
      </c>
      <c r="AV296" s="11" t="s">
        <v>80</v>
      </c>
      <c r="AW296" s="11" t="s">
        <v>36</v>
      </c>
      <c r="AX296" s="11" t="s">
        <v>72</v>
      </c>
      <c r="AY296" s="217" t="s">
        <v>162</v>
      </c>
    </row>
    <row r="297" spans="2:65" s="12" customFormat="1">
      <c r="B297" s="218"/>
      <c r="C297" s="219"/>
      <c r="D297" s="204" t="s">
        <v>173</v>
      </c>
      <c r="E297" s="220" t="s">
        <v>21</v>
      </c>
      <c r="F297" s="221" t="s">
        <v>319</v>
      </c>
      <c r="G297" s="219"/>
      <c r="H297" s="222">
        <v>117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173</v>
      </c>
      <c r="AU297" s="228" t="s">
        <v>82</v>
      </c>
      <c r="AV297" s="12" t="s">
        <v>82</v>
      </c>
      <c r="AW297" s="12" t="s">
        <v>36</v>
      </c>
      <c r="AX297" s="12" t="s">
        <v>72</v>
      </c>
      <c r="AY297" s="228" t="s">
        <v>162</v>
      </c>
    </row>
    <row r="298" spans="2:65" s="13" customFormat="1">
      <c r="B298" s="229"/>
      <c r="C298" s="230"/>
      <c r="D298" s="231" t="s">
        <v>173</v>
      </c>
      <c r="E298" s="232" t="s">
        <v>21</v>
      </c>
      <c r="F298" s="233" t="s">
        <v>177</v>
      </c>
      <c r="G298" s="230"/>
      <c r="H298" s="234">
        <v>117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173</v>
      </c>
      <c r="AU298" s="240" t="s">
        <v>82</v>
      </c>
      <c r="AV298" s="13" t="s">
        <v>169</v>
      </c>
      <c r="AW298" s="13" t="s">
        <v>36</v>
      </c>
      <c r="AX298" s="13" t="s">
        <v>80</v>
      </c>
      <c r="AY298" s="240" t="s">
        <v>162</v>
      </c>
    </row>
    <row r="299" spans="2:65" s="1" customFormat="1" ht="20.45" customHeight="1">
      <c r="B299" s="40"/>
      <c r="C299" s="192" t="s">
        <v>388</v>
      </c>
      <c r="D299" s="192" t="s">
        <v>164</v>
      </c>
      <c r="E299" s="193" t="s">
        <v>389</v>
      </c>
      <c r="F299" s="194" t="s">
        <v>390</v>
      </c>
      <c r="G299" s="195" t="s">
        <v>262</v>
      </c>
      <c r="H299" s="196">
        <v>98</v>
      </c>
      <c r="I299" s="197"/>
      <c r="J299" s="198">
        <f>ROUND(I299*H299,2)</f>
        <v>0</v>
      </c>
      <c r="K299" s="194" t="s">
        <v>168</v>
      </c>
      <c r="L299" s="60"/>
      <c r="M299" s="199" t="s">
        <v>21</v>
      </c>
      <c r="N299" s="200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169</v>
      </c>
      <c r="AT299" s="23" t="s">
        <v>164</v>
      </c>
      <c r="AU299" s="23" t="s">
        <v>82</v>
      </c>
      <c r="AY299" s="23" t="s">
        <v>162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169</v>
      </c>
      <c r="BM299" s="23" t="s">
        <v>391</v>
      </c>
    </row>
    <row r="300" spans="2:65" s="1" customFormat="1" ht="27">
      <c r="B300" s="40"/>
      <c r="C300" s="62"/>
      <c r="D300" s="204" t="s">
        <v>171</v>
      </c>
      <c r="E300" s="62"/>
      <c r="F300" s="205" t="s">
        <v>392</v>
      </c>
      <c r="G300" s="62"/>
      <c r="H300" s="62"/>
      <c r="I300" s="162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171</v>
      </c>
      <c r="AU300" s="23" t="s">
        <v>82</v>
      </c>
    </row>
    <row r="301" spans="2:65" s="11" customFormat="1">
      <c r="B301" s="207"/>
      <c r="C301" s="208"/>
      <c r="D301" s="204" t="s">
        <v>173</v>
      </c>
      <c r="E301" s="209" t="s">
        <v>21</v>
      </c>
      <c r="F301" s="210" t="s">
        <v>174</v>
      </c>
      <c r="G301" s="208"/>
      <c r="H301" s="211" t="s">
        <v>21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173</v>
      </c>
      <c r="AU301" s="217" t="s">
        <v>82</v>
      </c>
      <c r="AV301" s="11" t="s">
        <v>80</v>
      </c>
      <c r="AW301" s="11" t="s">
        <v>36</v>
      </c>
      <c r="AX301" s="11" t="s">
        <v>72</v>
      </c>
      <c r="AY301" s="217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393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394</v>
      </c>
      <c r="G303" s="219"/>
      <c r="H303" s="222">
        <v>98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3" customFormat="1">
      <c r="B304" s="229"/>
      <c r="C304" s="230"/>
      <c r="D304" s="231" t="s">
        <v>173</v>
      </c>
      <c r="E304" s="232" t="s">
        <v>21</v>
      </c>
      <c r="F304" s="233" t="s">
        <v>177</v>
      </c>
      <c r="G304" s="230"/>
      <c r="H304" s="234">
        <v>98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173</v>
      </c>
      <c r="AU304" s="240" t="s">
        <v>82</v>
      </c>
      <c r="AV304" s="13" t="s">
        <v>169</v>
      </c>
      <c r="AW304" s="13" t="s">
        <v>36</v>
      </c>
      <c r="AX304" s="13" t="s">
        <v>80</v>
      </c>
      <c r="AY304" s="240" t="s">
        <v>162</v>
      </c>
    </row>
    <row r="305" spans="2:65" s="1" customFormat="1" ht="20.45" customHeight="1">
      <c r="B305" s="40"/>
      <c r="C305" s="241" t="s">
        <v>395</v>
      </c>
      <c r="D305" s="241" t="s">
        <v>396</v>
      </c>
      <c r="E305" s="242" t="s">
        <v>397</v>
      </c>
      <c r="F305" s="243" t="s">
        <v>398</v>
      </c>
      <c r="G305" s="244" t="s">
        <v>399</v>
      </c>
      <c r="H305" s="245">
        <v>1.47</v>
      </c>
      <c r="I305" s="246"/>
      <c r="J305" s="247">
        <f>ROUND(I305*H305,2)</f>
        <v>0</v>
      </c>
      <c r="K305" s="243" t="s">
        <v>168</v>
      </c>
      <c r="L305" s="248"/>
      <c r="M305" s="249" t="s">
        <v>21</v>
      </c>
      <c r="N305" s="250" t="s">
        <v>43</v>
      </c>
      <c r="O305" s="41"/>
      <c r="P305" s="201">
        <f>O305*H305</f>
        <v>0</v>
      </c>
      <c r="Q305" s="201">
        <v>1E-3</v>
      </c>
      <c r="R305" s="201">
        <f>Q305*H305</f>
        <v>1.47E-3</v>
      </c>
      <c r="S305" s="201">
        <v>0</v>
      </c>
      <c r="T305" s="202">
        <f>S305*H305</f>
        <v>0</v>
      </c>
      <c r="AR305" s="23" t="s">
        <v>223</v>
      </c>
      <c r="AT305" s="23" t="s">
        <v>396</v>
      </c>
      <c r="AU305" s="23" t="s">
        <v>82</v>
      </c>
      <c r="AY305" s="23" t="s">
        <v>162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169</v>
      </c>
      <c r="BM305" s="23" t="s">
        <v>400</v>
      </c>
    </row>
    <row r="306" spans="2:65" s="1" customFormat="1">
      <c r="B306" s="40"/>
      <c r="C306" s="62"/>
      <c r="D306" s="204" t="s">
        <v>171</v>
      </c>
      <c r="E306" s="62"/>
      <c r="F306" s="205" t="s">
        <v>398</v>
      </c>
      <c r="G306" s="62"/>
      <c r="H306" s="62"/>
      <c r="I306" s="162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171</v>
      </c>
      <c r="AU306" s="23" t="s">
        <v>82</v>
      </c>
    </row>
    <row r="307" spans="2:65" s="11" customFormat="1">
      <c r="B307" s="207"/>
      <c r="C307" s="208"/>
      <c r="D307" s="204" t="s">
        <v>173</v>
      </c>
      <c r="E307" s="209" t="s">
        <v>21</v>
      </c>
      <c r="F307" s="210" t="s">
        <v>401</v>
      </c>
      <c r="G307" s="208"/>
      <c r="H307" s="211" t="s">
        <v>21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173</v>
      </c>
      <c r="AU307" s="217" t="s">
        <v>82</v>
      </c>
      <c r="AV307" s="11" t="s">
        <v>80</v>
      </c>
      <c r="AW307" s="11" t="s">
        <v>36</v>
      </c>
      <c r="AX307" s="11" t="s">
        <v>72</v>
      </c>
      <c r="AY307" s="217" t="s">
        <v>162</v>
      </c>
    </row>
    <row r="308" spans="2:65" s="12" customFormat="1">
      <c r="B308" s="218"/>
      <c r="C308" s="219"/>
      <c r="D308" s="204" t="s">
        <v>173</v>
      </c>
      <c r="E308" s="220" t="s">
        <v>21</v>
      </c>
      <c r="F308" s="221" t="s">
        <v>402</v>
      </c>
      <c r="G308" s="219"/>
      <c r="H308" s="222">
        <v>1.47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173</v>
      </c>
      <c r="AU308" s="228" t="s">
        <v>82</v>
      </c>
      <c r="AV308" s="12" t="s">
        <v>82</v>
      </c>
      <c r="AW308" s="12" t="s">
        <v>36</v>
      </c>
      <c r="AX308" s="12" t="s">
        <v>72</v>
      </c>
      <c r="AY308" s="228" t="s">
        <v>162</v>
      </c>
    </row>
    <row r="309" spans="2:65" s="13" customFormat="1">
      <c r="B309" s="229"/>
      <c r="C309" s="230"/>
      <c r="D309" s="231" t="s">
        <v>173</v>
      </c>
      <c r="E309" s="232" t="s">
        <v>21</v>
      </c>
      <c r="F309" s="233" t="s">
        <v>177</v>
      </c>
      <c r="G309" s="230"/>
      <c r="H309" s="234">
        <v>1.47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173</v>
      </c>
      <c r="AU309" s="240" t="s">
        <v>82</v>
      </c>
      <c r="AV309" s="13" t="s">
        <v>169</v>
      </c>
      <c r="AW309" s="13" t="s">
        <v>36</v>
      </c>
      <c r="AX309" s="13" t="s">
        <v>80</v>
      </c>
      <c r="AY309" s="240" t="s">
        <v>162</v>
      </c>
    </row>
    <row r="310" spans="2:65" s="1" customFormat="1" ht="20.45" customHeight="1">
      <c r="B310" s="40"/>
      <c r="C310" s="192" t="s">
        <v>403</v>
      </c>
      <c r="D310" s="192" t="s">
        <v>164</v>
      </c>
      <c r="E310" s="193" t="s">
        <v>404</v>
      </c>
      <c r="F310" s="194" t="s">
        <v>405</v>
      </c>
      <c r="G310" s="195" t="s">
        <v>262</v>
      </c>
      <c r="H310" s="196">
        <v>98</v>
      </c>
      <c r="I310" s="197"/>
      <c r="J310" s="198">
        <f>ROUND(I310*H310,2)</f>
        <v>0</v>
      </c>
      <c r="K310" s="194" t="s">
        <v>168</v>
      </c>
      <c r="L310" s="60"/>
      <c r="M310" s="199" t="s">
        <v>21</v>
      </c>
      <c r="N310" s="200" t="s">
        <v>43</v>
      </c>
      <c r="O310" s="4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3" t="s">
        <v>169</v>
      </c>
      <c r="AT310" s="23" t="s">
        <v>164</v>
      </c>
      <c r="AU310" s="23" t="s">
        <v>82</v>
      </c>
      <c r="AY310" s="23" t="s">
        <v>162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3" t="s">
        <v>80</v>
      </c>
      <c r="BK310" s="203">
        <f>ROUND(I310*H310,2)</f>
        <v>0</v>
      </c>
      <c r="BL310" s="23" t="s">
        <v>169</v>
      </c>
      <c r="BM310" s="23" t="s">
        <v>406</v>
      </c>
    </row>
    <row r="311" spans="2:65" s="1" customFormat="1" ht="27">
      <c r="B311" s="40"/>
      <c r="C311" s="62"/>
      <c r="D311" s="204" t="s">
        <v>171</v>
      </c>
      <c r="E311" s="62"/>
      <c r="F311" s="205" t="s">
        <v>407</v>
      </c>
      <c r="G311" s="62"/>
      <c r="H311" s="62"/>
      <c r="I311" s="162"/>
      <c r="J311" s="62"/>
      <c r="K311" s="62"/>
      <c r="L311" s="60"/>
      <c r="M311" s="206"/>
      <c r="N311" s="41"/>
      <c r="O311" s="41"/>
      <c r="P311" s="41"/>
      <c r="Q311" s="41"/>
      <c r="R311" s="41"/>
      <c r="S311" s="41"/>
      <c r="T311" s="77"/>
      <c r="AT311" s="23" t="s">
        <v>171</v>
      </c>
      <c r="AU311" s="23" t="s">
        <v>82</v>
      </c>
    </row>
    <row r="312" spans="2:65" s="11" customFormat="1">
      <c r="B312" s="207"/>
      <c r="C312" s="208"/>
      <c r="D312" s="204" t="s">
        <v>173</v>
      </c>
      <c r="E312" s="209" t="s">
        <v>21</v>
      </c>
      <c r="F312" s="210" t="s">
        <v>174</v>
      </c>
      <c r="G312" s="208"/>
      <c r="H312" s="211" t="s">
        <v>21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173</v>
      </c>
      <c r="AU312" s="217" t="s">
        <v>82</v>
      </c>
      <c r="AV312" s="11" t="s">
        <v>80</v>
      </c>
      <c r="AW312" s="11" t="s">
        <v>36</v>
      </c>
      <c r="AX312" s="11" t="s">
        <v>72</v>
      </c>
      <c r="AY312" s="217" t="s">
        <v>162</v>
      </c>
    </row>
    <row r="313" spans="2:65" s="11" customFormat="1">
      <c r="B313" s="207"/>
      <c r="C313" s="208"/>
      <c r="D313" s="204" t="s">
        <v>173</v>
      </c>
      <c r="E313" s="209" t="s">
        <v>21</v>
      </c>
      <c r="F313" s="210" t="s">
        <v>408</v>
      </c>
      <c r="G313" s="208"/>
      <c r="H313" s="211" t="s">
        <v>21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173</v>
      </c>
      <c r="AU313" s="217" t="s">
        <v>82</v>
      </c>
      <c r="AV313" s="11" t="s">
        <v>80</v>
      </c>
      <c r="AW313" s="11" t="s">
        <v>36</v>
      </c>
      <c r="AX313" s="11" t="s">
        <v>72</v>
      </c>
      <c r="AY313" s="217" t="s">
        <v>162</v>
      </c>
    </row>
    <row r="314" spans="2:65" s="12" customFormat="1">
      <c r="B314" s="218"/>
      <c r="C314" s="219"/>
      <c r="D314" s="204" t="s">
        <v>173</v>
      </c>
      <c r="E314" s="220" t="s">
        <v>21</v>
      </c>
      <c r="F314" s="221" t="s">
        <v>394</v>
      </c>
      <c r="G314" s="219"/>
      <c r="H314" s="222">
        <v>98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173</v>
      </c>
      <c r="AU314" s="228" t="s">
        <v>82</v>
      </c>
      <c r="AV314" s="12" t="s">
        <v>82</v>
      </c>
      <c r="AW314" s="12" t="s">
        <v>36</v>
      </c>
      <c r="AX314" s="12" t="s">
        <v>72</v>
      </c>
      <c r="AY314" s="228" t="s">
        <v>162</v>
      </c>
    </row>
    <row r="315" spans="2:65" s="13" customFormat="1">
      <c r="B315" s="229"/>
      <c r="C315" s="230"/>
      <c r="D315" s="204" t="s">
        <v>173</v>
      </c>
      <c r="E315" s="251" t="s">
        <v>21</v>
      </c>
      <c r="F315" s="252" t="s">
        <v>177</v>
      </c>
      <c r="G315" s="230"/>
      <c r="H315" s="253">
        <v>98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173</v>
      </c>
      <c r="AU315" s="240" t="s">
        <v>82</v>
      </c>
      <c r="AV315" s="13" t="s">
        <v>169</v>
      </c>
      <c r="AW315" s="13" t="s">
        <v>36</v>
      </c>
      <c r="AX315" s="13" t="s">
        <v>80</v>
      </c>
      <c r="AY315" s="240" t="s">
        <v>162</v>
      </c>
    </row>
    <row r="316" spans="2:65" s="10" customFormat="1" ht="29.85" customHeight="1">
      <c r="B316" s="175"/>
      <c r="C316" s="176"/>
      <c r="D316" s="189" t="s">
        <v>71</v>
      </c>
      <c r="E316" s="190" t="s">
        <v>82</v>
      </c>
      <c r="F316" s="190" t="s">
        <v>409</v>
      </c>
      <c r="G316" s="176"/>
      <c r="H316" s="176"/>
      <c r="I316" s="179"/>
      <c r="J316" s="191">
        <f>BK316</f>
        <v>0</v>
      </c>
      <c r="K316" s="176"/>
      <c r="L316" s="181"/>
      <c r="M316" s="182"/>
      <c r="N316" s="183"/>
      <c r="O316" s="183"/>
      <c r="P316" s="184">
        <f>SUM(P317:P345)</f>
        <v>0</v>
      </c>
      <c r="Q316" s="183"/>
      <c r="R316" s="184">
        <f>SUM(R317:R345)</f>
        <v>15.118268</v>
      </c>
      <c r="S316" s="183"/>
      <c r="T316" s="185">
        <f>SUM(T317:T345)</f>
        <v>0</v>
      </c>
      <c r="AR316" s="186" t="s">
        <v>80</v>
      </c>
      <c r="AT316" s="187" t="s">
        <v>71</v>
      </c>
      <c r="AU316" s="187" t="s">
        <v>80</v>
      </c>
      <c r="AY316" s="186" t="s">
        <v>162</v>
      </c>
      <c r="BK316" s="188">
        <f>SUM(BK317:BK345)</f>
        <v>0</v>
      </c>
    </row>
    <row r="317" spans="2:65" s="1" customFormat="1" ht="28.9" customHeight="1">
      <c r="B317" s="40"/>
      <c r="C317" s="192" t="s">
        <v>222</v>
      </c>
      <c r="D317" s="192" t="s">
        <v>164</v>
      </c>
      <c r="E317" s="193" t="s">
        <v>410</v>
      </c>
      <c r="F317" s="194" t="s">
        <v>411</v>
      </c>
      <c r="G317" s="195" t="s">
        <v>412</v>
      </c>
      <c r="H317" s="196">
        <v>442</v>
      </c>
      <c r="I317" s="197"/>
      <c r="J317" s="198">
        <f>ROUND(I317*H317,2)</f>
        <v>0</v>
      </c>
      <c r="K317" s="194" t="s">
        <v>168</v>
      </c>
      <c r="L317" s="60"/>
      <c r="M317" s="199" t="s">
        <v>21</v>
      </c>
      <c r="N317" s="200" t="s">
        <v>43</v>
      </c>
      <c r="O317" s="41"/>
      <c r="P317" s="201">
        <f>O317*H317</f>
        <v>0</v>
      </c>
      <c r="Q317" s="201">
        <v>2.0000000000000001E-4</v>
      </c>
      <c r="R317" s="201">
        <f>Q317*H317</f>
        <v>8.8400000000000006E-2</v>
      </c>
      <c r="S317" s="201">
        <v>0</v>
      </c>
      <c r="T317" s="202">
        <f>S317*H317</f>
        <v>0</v>
      </c>
      <c r="AR317" s="23" t="s">
        <v>169</v>
      </c>
      <c r="AT317" s="23" t="s">
        <v>164</v>
      </c>
      <c r="AU317" s="23" t="s">
        <v>82</v>
      </c>
      <c r="AY317" s="23" t="s">
        <v>162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169</v>
      </c>
      <c r="BM317" s="23" t="s">
        <v>413</v>
      </c>
    </row>
    <row r="318" spans="2:65" s="1" customFormat="1" ht="27">
      <c r="B318" s="40"/>
      <c r="C318" s="62"/>
      <c r="D318" s="204" t="s">
        <v>171</v>
      </c>
      <c r="E318" s="62"/>
      <c r="F318" s="205" t="s">
        <v>414</v>
      </c>
      <c r="G318" s="62"/>
      <c r="H318" s="62"/>
      <c r="I318" s="162"/>
      <c r="J318" s="62"/>
      <c r="K318" s="62"/>
      <c r="L318" s="60"/>
      <c r="M318" s="206"/>
      <c r="N318" s="41"/>
      <c r="O318" s="41"/>
      <c r="P318" s="41"/>
      <c r="Q318" s="41"/>
      <c r="R318" s="41"/>
      <c r="S318" s="41"/>
      <c r="T318" s="77"/>
      <c r="AT318" s="23" t="s">
        <v>171</v>
      </c>
      <c r="AU318" s="23" t="s">
        <v>82</v>
      </c>
    </row>
    <row r="319" spans="2:65" s="11" customFormat="1">
      <c r="B319" s="207"/>
      <c r="C319" s="208"/>
      <c r="D319" s="204" t="s">
        <v>173</v>
      </c>
      <c r="E319" s="209" t="s">
        <v>21</v>
      </c>
      <c r="F319" s="210" t="s">
        <v>174</v>
      </c>
      <c r="G319" s="208"/>
      <c r="H319" s="211" t="s">
        <v>21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173</v>
      </c>
      <c r="AU319" s="217" t="s">
        <v>82</v>
      </c>
      <c r="AV319" s="11" t="s">
        <v>80</v>
      </c>
      <c r="AW319" s="11" t="s">
        <v>36</v>
      </c>
      <c r="AX319" s="11" t="s">
        <v>72</v>
      </c>
      <c r="AY319" s="217" t="s">
        <v>162</v>
      </c>
    </row>
    <row r="320" spans="2:65" s="11" customFormat="1">
      <c r="B320" s="207"/>
      <c r="C320" s="208"/>
      <c r="D320" s="204" t="s">
        <v>173</v>
      </c>
      <c r="E320" s="209" t="s">
        <v>21</v>
      </c>
      <c r="F320" s="210" t="s">
        <v>415</v>
      </c>
      <c r="G320" s="208"/>
      <c r="H320" s="211" t="s">
        <v>21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173</v>
      </c>
      <c r="AU320" s="217" t="s">
        <v>82</v>
      </c>
      <c r="AV320" s="11" t="s">
        <v>80</v>
      </c>
      <c r="AW320" s="11" t="s">
        <v>36</v>
      </c>
      <c r="AX320" s="11" t="s">
        <v>72</v>
      </c>
      <c r="AY320" s="217" t="s">
        <v>162</v>
      </c>
    </row>
    <row r="321" spans="2:65" s="12" customFormat="1">
      <c r="B321" s="218"/>
      <c r="C321" s="219"/>
      <c r="D321" s="204" t="s">
        <v>173</v>
      </c>
      <c r="E321" s="220" t="s">
        <v>21</v>
      </c>
      <c r="F321" s="221" t="s">
        <v>416</v>
      </c>
      <c r="G321" s="219"/>
      <c r="H321" s="222">
        <v>180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173</v>
      </c>
      <c r="AU321" s="228" t="s">
        <v>82</v>
      </c>
      <c r="AV321" s="12" t="s">
        <v>82</v>
      </c>
      <c r="AW321" s="12" t="s">
        <v>36</v>
      </c>
      <c r="AX321" s="12" t="s">
        <v>72</v>
      </c>
      <c r="AY321" s="228" t="s">
        <v>162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417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2" customFormat="1">
      <c r="B323" s="218"/>
      <c r="C323" s="219"/>
      <c r="D323" s="204" t="s">
        <v>173</v>
      </c>
      <c r="E323" s="220" t="s">
        <v>21</v>
      </c>
      <c r="F323" s="221" t="s">
        <v>418</v>
      </c>
      <c r="G323" s="219"/>
      <c r="H323" s="222">
        <v>64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173</v>
      </c>
      <c r="AU323" s="228" t="s">
        <v>82</v>
      </c>
      <c r="AV323" s="12" t="s">
        <v>82</v>
      </c>
      <c r="AW323" s="12" t="s">
        <v>36</v>
      </c>
      <c r="AX323" s="12" t="s">
        <v>72</v>
      </c>
      <c r="AY323" s="228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419</v>
      </c>
      <c r="G324" s="219"/>
      <c r="H324" s="222">
        <v>43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1" customFormat="1">
      <c r="B325" s="207"/>
      <c r="C325" s="208"/>
      <c r="D325" s="204" t="s">
        <v>173</v>
      </c>
      <c r="E325" s="209" t="s">
        <v>21</v>
      </c>
      <c r="F325" s="210" t="s">
        <v>420</v>
      </c>
      <c r="G325" s="208"/>
      <c r="H325" s="211" t="s">
        <v>21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173</v>
      </c>
      <c r="AU325" s="217" t="s">
        <v>82</v>
      </c>
      <c r="AV325" s="11" t="s">
        <v>80</v>
      </c>
      <c r="AW325" s="11" t="s">
        <v>36</v>
      </c>
      <c r="AX325" s="11" t="s">
        <v>72</v>
      </c>
      <c r="AY325" s="217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421</v>
      </c>
      <c r="G326" s="219"/>
      <c r="H326" s="222">
        <v>155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3" customFormat="1">
      <c r="B327" s="229"/>
      <c r="C327" s="230"/>
      <c r="D327" s="231" t="s">
        <v>173</v>
      </c>
      <c r="E327" s="232" t="s">
        <v>21</v>
      </c>
      <c r="F327" s="233" t="s">
        <v>177</v>
      </c>
      <c r="G327" s="230"/>
      <c r="H327" s="234">
        <v>442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173</v>
      </c>
      <c r="AU327" s="240" t="s">
        <v>82</v>
      </c>
      <c r="AV327" s="13" t="s">
        <v>169</v>
      </c>
      <c r="AW327" s="13" t="s">
        <v>36</v>
      </c>
      <c r="AX327" s="13" t="s">
        <v>80</v>
      </c>
      <c r="AY327" s="240" t="s">
        <v>162</v>
      </c>
    </row>
    <row r="328" spans="2:65" s="1" customFormat="1" ht="20.45" customHeight="1">
      <c r="B328" s="40"/>
      <c r="C328" s="192" t="s">
        <v>422</v>
      </c>
      <c r="D328" s="192" t="s">
        <v>164</v>
      </c>
      <c r="E328" s="193" t="s">
        <v>423</v>
      </c>
      <c r="F328" s="194" t="s">
        <v>424</v>
      </c>
      <c r="G328" s="195" t="s">
        <v>412</v>
      </c>
      <c r="H328" s="196">
        <v>58</v>
      </c>
      <c r="I328" s="197"/>
      <c r="J328" s="198">
        <f>ROUND(I328*H328,2)</f>
        <v>0</v>
      </c>
      <c r="K328" s="194" t="s">
        <v>168</v>
      </c>
      <c r="L328" s="60"/>
      <c r="M328" s="199" t="s">
        <v>21</v>
      </c>
      <c r="N328" s="200" t="s">
        <v>43</v>
      </c>
      <c r="O328" s="41"/>
      <c r="P328" s="201">
        <f>O328*H328</f>
        <v>0</v>
      </c>
      <c r="Q328" s="201">
        <v>2.7999999999999998E-4</v>
      </c>
      <c r="R328" s="201">
        <f>Q328*H328</f>
        <v>1.6239999999999997E-2</v>
      </c>
      <c r="S328" s="201">
        <v>0</v>
      </c>
      <c r="T328" s="202">
        <f>S328*H328</f>
        <v>0</v>
      </c>
      <c r="AR328" s="23" t="s">
        <v>169</v>
      </c>
      <c r="AT328" s="23" t="s">
        <v>164</v>
      </c>
      <c r="AU328" s="23" t="s">
        <v>82</v>
      </c>
      <c r="AY328" s="23" t="s">
        <v>162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80</v>
      </c>
      <c r="BK328" s="203">
        <f>ROUND(I328*H328,2)</f>
        <v>0</v>
      </c>
      <c r="BL328" s="23" t="s">
        <v>169</v>
      </c>
      <c r="BM328" s="23" t="s">
        <v>425</v>
      </c>
    </row>
    <row r="329" spans="2:65" s="1" customFormat="1" ht="27">
      <c r="B329" s="40"/>
      <c r="C329" s="62"/>
      <c r="D329" s="204" t="s">
        <v>171</v>
      </c>
      <c r="E329" s="62"/>
      <c r="F329" s="205" t="s">
        <v>426</v>
      </c>
      <c r="G329" s="62"/>
      <c r="H329" s="62"/>
      <c r="I329" s="162"/>
      <c r="J329" s="62"/>
      <c r="K329" s="62"/>
      <c r="L329" s="60"/>
      <c r="M329" s="206"/>
      <c r="N329" s="41"/>
      <c r="O329" s="41"/>
      <c r="P329" s="41"/>
      <c r="Q329" s="41"/>
      <c r="R329" s="41"/>
      <c r="S329" s="41"/>
      <c r="T329" s="77"/>
      <c r="AT329" s="23" t="s">
        <v>171</v>
      </c>
      <c r="AU329" s="23" t="s">
        <v>82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174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427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2" customFormat="1">
      <c r="B332" s="218"/>
      <c r="C332" s="219"/>
      <c r="D332" s="204" t="s">
        <v>173</v>
      </c>
      <c r="E332" s="220" t="s">
        <v>21</v>
      </c>
      <c r="F332" s="221" t="s">
        <v>428</v>
      </c>
      <c r="G332" s="219"/>
      <c r="H332" s="222">
        <v>58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173</v>
      </c>
      <c r="AU332" s="228" t="s">
        <v>82</v>
      </c>
      <c r="AV332" s="12" t="s">
        <v>82</v>
      </c>
      <c r="AW332" s="12" t="s">
        <v>36</v>
      </c>
      <c r="AX332" s="12" t="s">
        <v>72</v>
      </c>
      <c r="AY332" s="228" t="s">
        <v>162</v>
      </c>
    </row>
    <row r="333" spans="2:65" s="13" customFormat="1">
      <c r="B333" s="229"/>
      <c r="C333" s="230"/>
      <c r="D333" s="231" t="s">
        <v>173</v>
      </c>
      <c r="E333" s="232" t="s">
        <v>21</v>
      </c>
      <c r="F333" s="233" t="s">
        <v>177</v>
      </c>
      <c r="G333" s="230"/>
      <c r="H333" s="234">
        <v>58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173</v>
      </c>
      <c r="AU333" s="240" t="s">
        <v>82</v>
      </c>
      <c r="AV333" s="13" t="s">
        <v>169</v>
      </c>
      <c r="AW333" s="13" t="s">
        <v>36</v>
      </c>
      <c r="AX333" s="13" t="s">
        <v>80</v>
      </c>
      <c r="AY333" s="240" t="s">
        <v>162</v>
      </c>
    </row>
    <row r="334" spans="2:65" s="1" customFormat="1" ht="20.45" customHeight="1">
      <c r="B334" s="40"/>
      <c r="C334" s="192" t="s">
        <v>429</v>
      </c>
      <c r="D334" s="192" t="s">
        <v>164</v>
      </c>
      <c r="E334" s="193" t="s">
        <v>430</v>
      </c>
      <c r="F334" s="194" t="s">
        <v>431</v>
      </c>
      <c r="G334" s="195" t="s">
        <v>167</v>
      </c>
      <c r="H334" s="196">
        <v>6</v>
      </c>
      <c r="I334" s="197"/>
      <c r="J334" s="198">
        <f>ROUND(I334*H334,2)</f>
        <v>0</v>
      </c>
      <c r="K334" s="194" t="s">
        <v>168</v>
      </c>
      <c r="L334" s="60"/>
      <c r="M334" s="199" t="s">
        <v>21</v>
      </c>
      <c r="N334" s="200" t="s">
        <v>43</v>
      </c>
      <c r="O334" s="41"/>
      <c r="P334" s="201">
        <f>O334*H334</f>
        <v>0</v>
      </c>
      <c r="Q334" s="201">
        <v>2.45329</v>
      </c>
      <c r="R334" s="201">
        <f>Q334*H334</f>
        <v>14.71974</v>
      </c>
      <c r="S334" s="201">
        <v>0</v>
      </c>
      <c r="T334" s="202">
        <f>S334*H334</f>
        <v>0</v>
      </c>
      <c r="AR334" s="23" t="s">
        <v>169</v>
      </c>
      <c r="AT334" s="23" t="s">
        <v>164</v>
      </c>
      <c r="AU334" s="23" t="s">
        <v>82</v>
      </c>
      <c r="AY334" s="23" t="s">
        <v>162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3" t="s">
        <v>80</v>
      </c>
      <c r="BK334" s="203">
        <f>ROUND(I334*H334,2)</f>
        <v>0</v>
      </c>
      <c r="BL334" s="23" t="s">
        <v>169</v>
      </c>
      <c r="BM334" s="23" t="s">
        <v>432</v>
      </c>
    </row>
    <row r="335" spans="2:65" s="1" customFormat="1">
      <c r="B335" s="40"/>
      <c r="C335" s="62"/>
      <c r="D335" s="204" t="s">
        <v>171</v>
      </c>
      <c r="E335" s="62"/>
      <c r="F335" s="205" t="s">
        <v>433</v>
      </c>
      <c r="G335" s="62"/>
      <c r="H335" s="62"/>
      <c r="I335" s="162"/>
      <c r="J335" s="62"/>
      <c r="K335" s="62"/>
      <c r="L335" s="60"/>
      <c r="M335" s="206"/>
      <c r="N335" s="41"/>
      <c r="O335" s="41"/>
      <c r="P335" s="41"/>
      <c r="Q335" s="41"/>
      <c r="R335" s="41"/>
      <c r="S335" s="41"/>
      <c r="T335" s="77"/>
      <c r="AT335" s="23" t="s">
        <v>171</v>
      </c>
      <c r="AU335" s="23" t="s">
        <v>82</v>
      </c>
    </row>
    <row r="336" spans="2:65" s="11" customFormat="1">
      <c r="B336" s="207"/>
      <c r="C336" s="208"/>
      <c r="D336" s="204" t="s">
        <v>173</v>
      </c>
      <c r="E336" s="209" t="s">
        <v>21</v>
      </c>
      <c r="F336" s="210" t="s">
        <v>174</v>
      </c>
      <c r="G336" s="208"/>
      <c r="H336" s="211" t="s">
        <v>21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173</v>
      </c>
      <c r="AU336" s="217" t="s">
        <v>82</v>
      </c>
      <c r="AV336" s="11" t="s">
        <v>80</v>
      </c>
      <c r="AW336" s="11" t="s">
        <v>36</v>
      </c>
      <c r="AX336" s="11" t="s">
        <v>72</v>
      </c>
      <c r="AY336" s="217" t="s">
        <v>162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434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2" customFormat="1">
      <c r="B338" s="218"/>
      <c r="C338" s="219"/>
      <c r="D338" s="204" t="s">
        <v>173</v>
      </c>
      <c r="E338" s="220" t="s">
        <v>21</v>
      </c>
      <c r="F338" s="221" t="s">
        <v>204</v>
      </c>
      <c r="G338" s="219"/>
      <c r="H338" s="222">
        <v>6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173</v>
      </c>
      <c r="AU338" s="228" t="s">
        <v>82</v>
      </c>
      <c r="AV338" s="12" t="s">
        <v>82</v>
      </c>
      <c r="AW338" s="12" t="s">
        <v>36</v>
      </c>
      <c r="AX338" s="12" t="s">
        <v>72</v>
      </c>
      <c r="AY338" s="228" t="s">
        <v>162</v>
      </c>
    </row>
    <row r="339" spans="2:65" s="13" customFormat="1">
      <c r="B339" s="229"/>
      <c r="C339" s="230"/>
      <c r="D339" s="231" t="s">
        <v>173</v>
      </c>
      <c r="E339" s="232" t="s">
        <v>21</v>
      </c>
      <c r="F339" s="233" t="s">
        <v>177</v>
      </c>
      <c r="G339" s="230"/>
      <c r="H339" s="234">
        <v>6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173</v>
      </c>
      <c r="AU339" s="240" t="s">
        <v>82</v>
      </c>
      <c r="AV339" s="13" t="s">
        <v>169</v>
      </c>
      <c r="AW339" s="13" t="s">
        <v>36</v>
      </c>
      <c r="AX339" s="13" t="s">
        <v>80</v>
      </c>
      <c r="AY339" s="240" t="s">
        <v>162</v>
      </c>
    </row>
    <row r="340" spans="2:65" s="1" customFormat="1" ht="28.9" customHeight="1">
      <c r="B340" s="40"/>
      <c r="C340" s="192" t="s">
        <v>435</v>
      </c>
      <c r="D340" s="192" t="s">
        <v>164</v>
      </c>
      <c r="E340" s="193" t="s">
        <v>436</v>
      </c>
      <c r="F340" s="194" t="s">
        <v>437</v>
      </c>
      <c r="G340" s="195" t="s">
        <v>412</v>
      </c>
      <c r="H340" s="196">
        <v>57.4</v>
      </c>
      <c r="I340" s="197"/>
      <c r="J340" s="198">
        <f>ROUND(I340*H340,2)</f>
        <v>0</v>
      </c>
      <c r="K340" s="194" t="s">
        <v>168</v>
      </c>
      <c r="L340" s="60"/>
      <c r="M340" s="199" t="s">
        <v>21</v>
      </c>
      <c r="N340" s="200" t="s">
        <v>43</v>
      </c>
      <c r="O340" s="41"/>
      <c r="P340" s="201">
        <f>O340*H340</f>
        <v>0</v>
      </c>
      <c r="Q340" s="201">
        <v>5.1200000000000004E-3</v>
      </c>
      <c r="R340" s="201">
        <f>Q340*H340</f>
        <v>0.29388800000000004</v>
      </c>
      <c r="S340" s="201">
        <v>0</v>
      </c>
      <c r="T340" s="202">
        <f>S340*H340</f>
        <v>0</v>
      </c>
      <c r="AR340" s="23" t="s">
        <v>169</v>
      </c>
      <c r="AT340" s="23" t="s">
        <v>164</v>
      </c>
      <c r="AU340" s="23" t="s">
        <v>82</v>
      </c>
      <c r="AY340" s="23" t="s">
        <v>162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80</v>
      </c>
      <c r="BK340" s="203">
        <f>ROUND(I340*H340,2)</f>
        <v>0</v>
      </c>
      <c r="BL340" s="23" t="s">
        <v>169</v>
      </c>
      <c r="BM340" s="23" t="s">
        <v>438</v>
      </c>
    </row>
    <row r="341" spans="2:65" s="1" customFormat="1" ht="40.5">
      <c r="B341" s="40"/>
      <c r="C341" s="62"/>
      <c r="D341" s="204" t="s">
        <v>171</v>
      </c>
      <c r="E341" s="62"/>
      <c r="F341" s="205" t="s">
        <v>439</v>
      </c>
      <c r="G341" s="62"/>
      <c r="H341" s="62"/>
      <c r="I341" s="162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171</v>
      </c>
      <c r="AU341" s="23" t="s">
        <v>82</v>
      </c>
    </row>
    <row r="342" spans="2:65" s="11" customFormat="1">
      <c r="B342" s="207"/>
      <c r="C342" s="208"/>
      <c r="D342" s="204" t="s">
        <v>173</v>
      </c>
      <c r="E342" s="209" t="s">
        <v>21</v>
      </c>
      <c r="F342" s="210" t="s">
        <v>174</v>
      </c>
      <c r="G342" s="208"/>
      <c r="H342" s="211" t="s">
        <v>21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173</v>
      </c>
      <c r="AU342" s="217" t="s">
        <v>82</v>
      </c>
      <c r="AV342" s="11" t="s">
        <v>80</v>
      </c>
      <c r="AW342" s="11" t="s">
        <v>36</v>
      </c>
      <c r="AX342" s="11" t="s">
        <v>72</v>
      </c>
      <c r="AY342" s="217" t="s">
        <v>162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440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2" customFormat="1">
      <c r="B344" s="218"/>
      <c r="C344" s="219"/>
      <c r="D344" s="204" t="s">
        <v>173</v>
      </c>
      <c r="E344" s="220" t="s">
        <v>21</v>
      </c>
      <c r="F344" s="221" t="s">
        <v>441</v>
      </c>
      <c r="G344" s="219"/>
      <c r="H344" s="222">
        <v>57.4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173</v>
      </c>
      <c r="AU344" s="228" t="s">
        <v>82</v>
      </c>
      <c r="AV344" s="12" t="s">
        <v>82</v>
      </c>
      <c r="AW344" s="12" t="s">
        <v>36</v>
      </c>
      <c r="AX344" s="12" t="s">
        <v>72</v>
      </c>
      <c r="AY344" s="228" t="s">
        <v>162</v>
      </c>
    </row>
    <row r="345" spans="2:65" s="13" customFormat="1">
      <c r="B345" s="229"/>
      <c r="C345" s="230"/>
      <c r="D345" s="204" t="s">
        <v>173</v>
      </c>
      <c r="E345" s="251" t="s">
        <v>21</v>
      </c>
      <c r="F345" s="252" t="s">
        <v>177</v>
      </c>
      <c r="G345" s="230"/>
      <c r="H345" s="253">
        <v>57.4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173</v>
      </c>
      <c r="AU345" s="240" t="s">
        <v>82</v>
      </c>
      <c r="AV345" s="13" t="s">
        <v>169</v>
      </c>
      <c r="AW345" s="13" t="s">
        <v>36</v>
      </c>
      <c r="AX345" s="13" t="s">
        <v>80</v>
      </c>
      <c r="AY345" s="240" t="s">
        <v>162</v>
      </c>
    </row>
    <row r="346" spans="2:65" s="10" customFormat="1" ht="29.85" customHeight="1">
      <c r="B346" s="175"/>
      <c r="C346" s="176"/>
      <c r="D346" s="189" t="s">
        <v>71</v>
      </c>
      <c r="E346" s="190" t="s">
        <v>183</v>
      </c>
      <c r="F346" s="190" t="s">
        <v>442</v>
      </c>
      <c r="G346" s="176"/>
      <c r="H346" s="176"/>
      <c r="I346" s="179"/>
      <c r="J346" s="191">
        <f>BK346</f>
        <v>0</v>
      </c>
      <c r="K346" s="176"/>
      <c r="L346" s="181"/>
      <c r="M346" s="182"/>
      <c r="N346" s="183"/>
      <c r="O346" s="183"/>
      <c r="P346" s="184">
        <f>SUM(P347:P396)</f>
        <v>0</v>
      </c>
      <c r="Q346" s="183"/>
      <c r="R346" s="184">
        <f>SUM(R347:R396)</f>
        <v>63.404479199999997</v>
      </c>
      <c r="S346" s="183"/>
      <c r="T346" s="185">
        <f>SUM(T347:T396)</f>
        <v>0</v>
      </c>
      <c r="AR346" s="186" t="s">
        <v>80</v>
      </c>
      <c r="AT346" s="187" t="s">
        <v>71</v>
      </c>
      <c r="AU346" s="187" t="s">
        <v>80</v>
      </c>
      <c r="AY346" s="186" t="s">
        <v>162</v>
      </c>
      <c r="BK346" s="188">
        <f>SUM(BK347:BK396)</f>
        <v>0</v>
      </c>
    </row>
    <row r="347" spans="2:65" s="1" customFormat="1" ht="20.45" customHeight="1">
      <c r="B347" s="40"/>
      <c r="C347" s="192" t="s">
        <v>443</v>
      </c>
      <c r="D347" s="192" t="s">
        <v>164</v>
      </c>
      <c r="E347" s="193" t="s">
        <v>444</v>
      </c>
      <c r="F347" s="194" t="s">
        <v>445</v>
      </c>
      <c r="G347" s="195" t="s">
        <v>262</v>
      </c>
      <c r="H347" s="196">
        <v>84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0.03</v>
      </c>
      <c r="R347" s="201">
        <f>Q347*H347</f>
        <v>2.52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446</v>
      </c>
    </row>
    <row r="348" spans="2:65" s="1" customFormat="1" ht="40.5">
      <c r="B348" s="40"/>
      <c r="C348" s="62"/>
      <c r="D348" s="204" t="s">
        <v>171</v>
      </c>
      <c r="E348" s="62"/>
      <c r="F348" s="205" t="s">
        <v>447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174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448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449</v>
      </c>
      <c r="G351" s="219"/>
      <c r="H351" s="222">
        <v>84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31" t="s">
        <v>173</v>
      </c>
      <c r="E352" s="232" t="s">
        <v>21</v>
      </c>
      <c r="F352" s="233" t="s">
        <v>177</v>
      </c>
      <c r="G352" s="230"/>
      <c r="H352" s="234">
        <v>84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" customFormat="1" ht="20.45" customHeight="1">
      <c r="B353" s="40"/>
      <c r="C353" s="192" t="s">
        <v>450</v>
      </c>
      <c r="D353" s="192" t="s">
        <v>164</v>
      </c>
      <c r="E353" s="193" t="s">
        <v>451</v>
      </c>
      <c r="F353" s="194" t="s">
        <v>452</v>
      </c>
      <c r="G353" s="195" t="s">
        <v>167</v>
      </c>
      <c r="H353" s="196">
        <v>2.1</v>
      </c>
      <c r="I353" s="197"/>
      <c r="J353" s="198">
        <f>ROUND(I353*H353,2)</f>
        <v>0</v>
      </c>
      <c r="K353" s="194" t="s">
        <v>168</v>
      </c>
      <c r="L353" s="60"/>
      <c r="M353" s="199" t="s">
        <v>21</v>
      </c>
      <c r="N353" s="200" t="s">
        <v>43</v>
      </c>
      <c r="O353" s="41"/>
      <c r="P353" s="201">
        <f>O353*H353</f>
        <v>0</v>
      </c>
      <c r="Q353" s="201">
        <v>3.0999400000000001</v>
      </c>
      <c r="R353" s="201">
        <f>Q353*H353</f>
        <v>6.5098740000000008</v>
      </c>
      <c r="S353" s="201">
        <v>0</v>
      </c>
      <c r="T353" s="202">
        <f>S353*H353</f>
        <v>0</v>
      </c>
      <c r="AR353" s="23" t="s">
        <v>169</v>
      </c>
      <c r="AT353" s="23" t="s">
        <v>164</v>
      </c>
      <c r="AU353" s="23" t="s">
        <v>82</v>
      </c>
      <c r="AY353" s="23" t="s">
        <v>162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80</v>
      </c>
      <c r="BK353" s="203">
        <f>ROUND(I353*H353,2)</f>
        <v>0</v>
      </c>
      <c r="BL353" s="23" t="s">
        <v>169</v>
      </c>
      <c r="BM353" s="23" t="s">
        <v>453</v>
      </c>
    </row>
    <row r="354" spans="2:65" s="1" customFormat="1" ht="67.5">
      <c r="B354" s="40"/>
      <c r="C354" s="62"/>
      <c r="D354" s="204" t="s">
        <v>171</v>
      </c>
      <c r="E354" s="62"/>
      <c r="F354" s="205" t="s">
        <v>454</v>
      </c>
      <c r="G354" s="62"/>
      <c r="H354" s="62"/>
      <c r="I354" s="162"/>
      <c r="J354" s="62"/>
      <c r="K354" s="62"/>
      <c r="L354" s="60"/>
      <c r="M354" s="206"/>
      <c r="N354" s="41"/>
      <c r="O354" s="41"/>
      <c r="P354" s="41"/>
      <c r="Q354" s="41"/>
      <c r="R354" s="41"/>
      <c r="S354" s="41"/>
      <c r="T354" s="77"/>
      <c r="AT354" s="23" t="s">
        <v>171</v>
      </c>
      <c r="AU354" s="23" t="s">
        <v>82</v>
      </c>
    </row>
    <row r="355" spans="2:65" s="11" customFormat="1">
      <c r="B355" s="207"/>
      <c r="C355" s="208"/>
      <c r="D355" s="204" t="s">
        <v>173</v>
      </c>
      <c r="E355" s="209" t="s">
        <v>21</v>
      </c>
      <c r="F355" s="210" t="s">
        <v>174</v>
      </c>
      <c r="G355" s="208"/>
      <c r="H355" s="211" t="s">
        <v>21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173</v>
      </c>
      <c r="AU355" s="217" t="s">
        <v>82</v>
      </c>
      <c r="AV355" s="11" t="s">
        <v>80</v>
      </c>
      <c r="AW355" s="11" t="s">
        <v>36</v>
      </c>
      <c r="AX355" s="11" t="s">
        <v>72</v>
      </c>
      <c r="AY355" s="217" t="s">
        <v>162</v>
      </c>
    </row>
    <row r="356" spans="2:65" s="12" customFormat="1">
      <c r="B356" s="218"/>
      <c r="C356" s="219"/>
      <c r="D356" s="204" t="s">
        <v>173</v>
      </c>
      <c r="E356" s="220" t="s">
        <v>21</v>
      </c>
      <c r="F356" s="221" t="s">
        <v>455</v>
      </c>
      <c r="G356" s="219"/>
      <c r="H356" s="222">
        <v>2.1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173</v>
      </c>
      <c r="AU356" s="228" t="s">
        <v>82</v>
      </c>
      <c r="AV356" s="12" t="s">
        <v>82</v>
      </c>
      <c r="AW356" s="12" t="s">
        <v>36</v>
      </c>
      <c r="AX356" s="12" t="s">
        <v>72</v>
      </c>
      <c r="AY356" s="228" t="s">
        <v>162</v>
      </c>
    </row>
    <row r="357" spans="2:65" s="13" customFormat="1">
      <c r="B357" s="229"/>
      <c r="C357" s="230"/>
      <c r="D357" s="231" t="s">
        <v>173</v>
      </c>
      <c r="E357" s="232" t="s">
        <v>21</v>
      </c>
      <c r="F357" s="233" t="s">
        <v>177</v>
      </c>
      <c r="G357" s="230"/>
      <c r="H357" s="234">
        <v>2.1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173</v>
      </c>
      <c r="AU357" s="240" t="s">
        <v>82</v>
      </c>
      <c r="AV357" s="13" t="s">
        <v>169</v>
      </c>
      <c r="AW357" s="13" t="s">
        <v>36</v>
      </c>
      <c r="AX357" s="13" t="s">
        <v>80</v>
      </c>
      <c r="AY357" s="240" t="s">
        <v>162</v>
      </c>
    </row>
    <row r="358" spans="2:65" s="1" customFormat="1" ht="28.9" customHeight="1">
      <c r="B358" s="40"/>
      <c r="C358" s="192" t="s">
        <v>456</v>
      </c>
      <c r="D358" s="192" t="s">
        <v>164</v>
      </c>
      <c r="E358" s="193" t="s">
        <v>457</v>
      </c>
      <c r="F358" s="194" t="s">
        <v>458</v>
      </c>
      <c r="G358" s="195" t="s">
        <v>167</v>
      </c>
      <c r="H358" s="196">
        <v>8.0399999999999991</v>
      </c>
      <c r="I358" s="197"/>
      <c r="J358" s="198">
        <f>ROUND(I358*H358,2)</f>
        <v>0</v>
      </c>
      <c r="K358" s="194" t="s">
        <v>168</v>
      </c>
      <c r="L358" s="60"/>
      <c r="M358" s="199" t="s">
        <v>21</v>
      </c>
      <c r="N358" s="200" t="s">
        <v>43</v>
      </c>
      <c r="O358" s="41"/>
      <c r="P358" s="201">
        <f>O358*H358</f>
        <v>0</v>
      </c>
      <c r="Q358" s="201">
        <v>3.11388</v>
      </c>
      <c r="R358" s="201">
        <f>Q358*H358</f>
        <v>25.035595199999996</v>
      </c>
      <c r="S358" s="201">
        <v>0</v>
      </c>
      <c r="T358" s="202">
        <f>S358*H358</f>
        <v>0</v>
      </c>
      <c r="AR358" s="23" t="s">
        <v>169</v>
      </c>
      <c r="AT358" s="23" t="s">
        <v>164</v>
      </c>
      <c r="AU358" s="23" t="s">
        <v>82</v>
      </c>
      <c r="AY358" s="23" t="s">
        <v>162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80</v>
      </c>
      <c r="BK358" s="203">
        <f>ROUND(I358*H358,2)</f>
        <v>0</v>
      </c>
      <c r="BL358" s="23" t="s">
        <v>169</v>
      </c>
      <c r="BM358" s="23" t="s">
        <v>459</v>
      </c>
    </row>
    <row r="359" spans="2:65" s="1" customFormat="1" ht="54">
      <c r="B359" s="40"/>
      <c r="C359" s="62"/>
      <c r="D359" s="204" t="s">
        <v>171</v>
      </c>
      <c r="E359" s="62"/>
      <c r="F359" s="205" t="s">
        <v>460</v>
      </c>
      <c r="G359" s="62"/>
      <c r="H359" s="62"/>
      <c r="I359" s="162"/>
      <c r="J359" s="62"/>
      <c r="K359" s="62"/>
      <c r="L359" s="60"/>
      <c r="M359" s="206"/>
      <c r="N359" s="41"/>
      <c r="O359" s="41"/>
      <c r="P359" s="41"/>
      <c r="Q359" s="41"/>
      <c r="R359" s="41"/>
      <c r="S359" s="41"/>
      <c r="T359" s="77"/>
      <c r="AT359" s="23" t="s">
        <v>171</v>
      </c>
      <c r="AU359" s="23" t="s">
        <v>82</v>
      </c>
    </row>
    <row r="360" spans="2:65" s="11" customFormat="1">
      <c r="B360" s="207"/>
      <c r="C360" s="208"/>
      <c r="D360" s="204" t="s">
        <v>173</v>
      </c>
      <c r="E360" s="209" t="s">
        <v>21</v>
      </c>
      <c r="F360" s="210" t="s">
        <v>174</v>
      </c>
      <c r="G360" s="208"/>
      <c r="H360" s="211" t="s">
        <v>21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173</v>
      </c>
      <c r="AU360" s="217" t="s">
        <v>82</v>
      </c>
      <c r="AV360" s="11" t="s">
        <v>80</v>
      </c>
      <c r="AW360" s="11" t="s">
        <v>36</v>
      </c>
      <c r="AX360" s="11" t="s">
        <v>72</v>
      </c>
      <c r="AY360" s="217" t="s">
        <v>162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461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462</v>
      </c>
      <c r="G362" s="219"/>
      <c r="H362" s="222">
        <v>8.0399999999999991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3" customFormat="1">
      <c r="B363" s="229"/>
      <c r="C363" s="230"/>
      <c r="D363" s="231" t="s">
        <v>173</v>
      </c>
      <c r="E363" s="232" t="s">
        <v>21</v>
      </c>
      <c r="F363" s="233" t="s">
        <v>177</v>
      </c>
      <c r="G363" s="230"/>
      <c r="H363" s="234">
        <v>8.0399999999999991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173</v>
      </c>
      <c r="AU363" s="240" t="s">
        <v>82</v>
      </c>
      <c r="AV363" s="13" t="s">
        <v>169</v>
      </c>
      <c r="AW363" s="13" t="s">
        <v>36</v>
      </c>
      <c r="AX363" s="13" t="s">
        <v>80</v>
      </c>
      <c r="AY363" s="240" t="s">
        <v>162</v>
      </c>
    </row>
    <row r="364" spans="2:65" s="1" customFormat="1" ht="20.45" customHeight="1">
      <c r="B364" s="40"/>
      <c r="C364" s="192" t="s">
        <v>463</v>
      </c>
      <c r="D364" s="192" t="s">
        <v>164</v>
      </c>
      <c r="E364" s="193" t="s">
        <v>464</v>
      </c>
      <c r="F364" s="194" t="s">
        <v>465</v>
      </c>
      <c r="G364" s="195" t="s">
        <v>167</v>
      </c>
      <c r="H364" s="196">
        <v>67</v>
      </c>
      <c r="I364" s="197"/>
      <c r="J364" s="198">
        <f>ROUND(I364*H364,2)</f>
        <v>0</v>
      </c>
      <c r="K364" s="194" t="s">
        <v>168</v>
      </c>
      <c r="L364" s="60"/>
      <c r="M364" s="199" t="s">
        <v>21</v>
      </c>
      <c r="N364" s="200" t="s">
        <v>43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169</v>
      </c>
      <c r="AT364" s="23" t="s">
        <v>164</v>
      </c>
      <c r="AU364" s="23" t="s">
        <v>82</v>
      </c>
      <c r="AY364" s="23" t="s">
        <v>162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80</v>
      </c>
      <c r="BK364" s="203">
        <f>ROUND(I364*H364,2)</f>
        <v>0</v>
      </c>
      <c r="BL364" s="23" t="s">
        <v>169</v>
      </c>
      <c r="BM364" s="23" t="s">
        <v>466</v>
      </c>
    </row>
    <row r="365" spans="2:65" s="1" customFormat="1" ht="54">
      <c r="B365" s="40"/>
      <c r="C365" s="62"/>
      <c r="D365" s="204" t="s">
        <v>171</v>
      </c>
      <c r="E365" s="62"/>
      <c r="F365" s="205" t="s">
        <v>467</v>
      </c>
      <c r="G365" s="62"/>
      <c r="H365" s="62"/>
      <c r="I365" s="162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171</v>
      </c>
      <c r="AU365" s="23" t="s">
        <v>82</v>
      </c>
    </row>
    <row r="366" spans="2:65" s="11" customFormat="1">
      <c r="B366" s="207"/>
      <c r="C366" s="208"/>
      <c r="D366" s="204" t="s">
        <v>173</v>
      </c>
      <c r="E366" s="209" t="s">
        <v>21</v>
      </c>
      <c r="F366" s="210" t="s">
        <v>174</v>
      </c>
      <c r="G366" s="208"/>
      <c r="H366" s="211" t="s">
        <v>21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173</v>
      </c>
      <c r="AU366" s="217" t="s">
        <v>82</v>
      </c>
      <c r="AV366" s="11" t="s">
        <v>80</v>
      </c>
      <c r="AW366" s="11" t="s">
        <v>36</v>
      </c>
      <c r="AX366" s="11" t="s">
        <v>72</v>
      </c>
      <c r="AY366" s="217" t="s">
        <v>162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468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469</v>
      </c>
      <c r="G368" s="219"/>
      <c r="H368" s="222">
        <v>67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67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470</v>
      </c>
      <c r="D370" s="192" t="s">
        <v>164</v>
      </c>
      <c r="E370" s="193" t="s">
        <v>471</v>
      </c>
      <c r="F370" s="194" t="s">
        <v>472</v>
      </c>
      <c r="G370" s="195" t="s">
        <v>167</v>
      </c>
      <c r="H370" s="196">
        <v>167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473</v>
      </c>
    </row>
    <row r="371" spans="2:65" s="1" customFormat="1" ht="54">
      <c r="B371" s="40"/>
      <c r="C371" s="62"/>
      <c r="D371" s="204" t="s">
        <v>171</v>
      </c>
      <c r="E371" s="62"/>
      <c r="F371" s="205" t="s">
        <v>474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174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2" customFormat="1">
      <c r="B373" s="218"/>
      <c r="C373" s="219"/>
      <c r="D373" s="204" t="s">
        <v>173</v>
      </c>
      <c r="E373" s="220" t="s">
        <v>21</v>
      </c>
      <c r="F373" s="221" t="s">
        <v>475</v>
      </c>
      <c r="G373" s="219"/>
      <c r="H373" s="222">
        <v>90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173</v>
      </c>
      <c r="AU373" s="228" t="s">
        <v>82</v>
      </c>
      <c r="AV373" s="12" t="s">
        <v>82</v>
      </c>
      <c r="AW373" s="12" t="s">
        <v>36</v>
      </c>
      <c r="AX373" s="12" t="s">
        <v>72</v>
      </c>
      <c r="AY373" s="228" t="s">
        <v>162</v>
      </c>
    </row>
    <row r="374" spans="2:65" s="12" customFormat="1">
      <c r="B374" s="218"/>
      <c r="C374" s="219"/>
      <c r="D374" s="204" t="s">
        <v>173</v>
      </c>
      <c r="E374" s="220" t="s">
        <v>21</v>
      </c>
      <c r="F374" s="221" t="s">
        <v>476</v>
      </c>
      <c r="G374" s="219"/>
      <c r="H374" s="222">
        <v>43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173</v>
      </c>
      <c r="AU374" s="228" t="s">
        <v>82</v>
      </c>
      <c r="AV374" s="12" t="s">
        <v>82</v>
      </c>
      <c r="AW374" s="12" t="s">
        <v>36</v>
      </c>
      <c r="AX374" s="12" t="s">
        <v>72</v>
      </c>
      <c r="AY374" s="228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477</v>
      </c>
      <c r="G375" s="219"/>
      <c r="H375" s="222">
        <v>34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31" t="s">
        <v>173</v>
      </c>
      <c r="E376" s="232" t="s">
        <v>21</v>
      </c>
      <c r="F376" s="233" t="s">
        <v>177</v>
      </c>
      <c r="G376" s="230"/>
      <c r="H376" s="234">
        <v>167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" customFormat="1" ht="20.45" customHeight="1">
      <c r="B377" s="40"/>
      <c r="C377" s="192" t="s">
        <v>478</v>
      </c>
      <c r="D377" s="192" t="s">
        <v>164</v>
      </c>
      <c r="E377" s="193" t="s">
        <v>479</v>
      </c>
      <c r="F377" s="194" t="s">
        <v>480</v>
      </c>
      <c r="G377" s="195" t="s">
        <v>262</v>
      </c>
      <c r="H377" s="196">
        <v>222</v>
      </c>
      <c r="I377" s="197"/>
      <c r="J377" s="198">
        <f>ROUND(I377*H377,2)</f>
        <v>0</v>
      </c>
      <c r="K377" s="194" t="s">
        <v>168</v>
      </c>
      <c r="L377" s="60"/>
      <c r="M377" s="199" t="s">
        <v>21</v>
      </c>
      <c r="N377" s="200" t="s">
        <v>43</v>
      </c>
      <c r="O377" s="41"/>
      <c r="P377" s="201">
        <f>O377*H377</f>
        <v>0</v>
      </c>
      <c r="Q377" s="201">
        <v>7.6499999999999997E-3</v>
      </c>
      <c r="R377" s="201">
        <f>Q377*H377</f>
        <v>1.6982999999999999</v>
      </c>
      <c r="S377" s="201">
        <v>0</v>
      </c>
      <c r="T377" s="202">
        <f>S377*H377</f>
        <v>0</v>
      </c>
      <c r="AR377" s="23" t="s">
        <v>169</v>
      </c>
      <c r="AT377" s="23" t="s">
        <v>164</v>
      </c>
      <c r="AU377" s="23" t="s">
        <v>82</v>
      </c>
      <c r="AY377" s="23" t="s">
        <v>162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3" t="s">
        <v>80</v>
      </c>
      <c r="BK377" s="203">
        <f>ROUND(I377*H377,2)</f>
        <v>0</v>
      </c>
      <c r="BL377" s="23" t="s">
        <v>169</v>
      </c>
      <c r="BM377" s="23" t="s">
        <v>481</v>
      </c>
    </row>
    <row r="378" spans="2:65" s="1" customFormat="1" ht="54">
      <c r="B378" s="40"/>
      <c r="C378" s="62"/>
      <c r="D378" s="204" t="s">
        <v>171</v>
      </c>
      <c r="E378" s="62"/>
      <c r="F378" s="205" t="s">
        <v>482</v>
      </c>
      <c r="G378" s="62"/>
      <c r="H378" s="62"/>
      <c r="I378" s="162"/>
      <c r="J378" s="62"/>
      <c r="K378" s="62"/>
      <c r="L378" s="60"/>
      <c r="M378" s="206"/>
      <c r="N378" s="41"/>
      <c r="O378" s="41"/>
      <c r="P378" s="41"/>
      <c r="Q378" s="41"/>
      <c r="R378" s="41"/>
      <c r="S378" s="41"/>
      <c r="T378" s="77"/>
      <c r="AT378" s="23" t="s">
        <v>171</v>
      </c>
      <c r="AU378" s="23" t="s">
        <v>82</v>
      </c>
    </row>
    <row r="379" spans="2:65" s="11" customFormat="1">
      <c r="B379" s="207"/>
      <c r="C379" s="208"/>
      <c r="D379" s="204" t="s">
        <v>173</v>
      </c>
      <c r="E379" s="209" t="s">
        <v>21</v>
      </c>
      <c r="F379" s="210" t="s">
        <v>174</v>
      </c>
      <c r="G379" s="208"/>
      <c r="H379" s="211" t="s">
        <v>21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173</v>
      </c>
      <c r="AU379" s="217" t="s">
        <v>82</v>
      </c>
      <c r="AV379" s="11" t="s">
        <v>80</v>
      </c>
      <c r="AW379" s="11" t="s">
        <v>36</v>
      </c>
      <c r="AX379" s="11" t="s">
        <v>72</v>
      </c>
      <c r="AY379" s="217" t="s">
        <v>162</v>
      </c>
    </row>
    <row r="380" spans="2:65" s="12" customFormat="1">
      <c r="B380" s="218"/>
      <c r="C380" s="219"/>
      <c r="D380" s="204" t="s">
        <v>173</v>
      </c>
      <c r="E380" s="220" t="s">
        <v>21</v>
      </c>
      <c r="F380" s="221" t="s">
        <v>483</v>
      </c>
      <c r="G380" s="219"/>
      <c r="H380" s="222">
        <v>111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173</v>
      </c>
      <c r="AU380" s="228" t="s">
        <v>82</v>
      </c>
      <c r="AV380" s="12" t="s">
        <v>82</v>
      </c>
      <c r="AW380" s="12" t="s">
        <v>36</v>
      </c>
      <c r="AX380" s="12" t="s">
        <v>72</v>
      </c>
      <c r="AY380" s="228" t="s">
        <v>162</v>
      </c>
    </row>
    <row r="381" spans="2:65" s="12" customFormat="1">
      <c r="B381" s="218"/>
      <c r="C381" s="219"/>
      <c r="D381" s="204" t="s">
        <v>173</v>
      </c>
      <c r="E381" s="220" t="s">
        <v>21</v>
      </c>
      <c r="F381" s="221" t="s">
        <v>484</v>
      </c>
      <c r="G381" s="219"/>
      <c r="H381" s="222">
        <v>56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173</v>
      </c>
      <c r="AU381" s="228" t="s">
        <v>82</v>
      </c>
      <c r="AV381" s="12" t="s">
        <v>82</v>
      </c>
      <c r="AW381" s="12" t="s">
        <v>36</v>
      </c>
      <c r="AX381" s="12" t="s">
        <v>72</v>
      </c>
      <c r="AY381" s="228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485</v>
      </c>
      <c r="G382" s="219"/>
      <c r="H382" s="222">
        <v>49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2" customFormat="1">
      <c r="B383" s="218"/>
      <c r="C383" s="219"/>
      <c r="D383" s="204" t="s">
        <v>173</v>
      </c>
      <c r="E383" s="220" t="s">
        <v>21</v>
      </c>
      <c r="F383" s="221" t="s">
        <v>486</v>
      </c>
      <c r="G383" s="219"/>
      <c r="H383" s="222">
        <v>6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173</v>
      </c>
      <c r="AU383" s="228" t="s">
        <v>82</v>
      </c>
      <c r="AV383" s="12" t="s">
        <v>82</v>
      </c>
      <c r="AW383" s="12" t="s">
        <v>36</v>
      </c>
      <c r="AX383" s="12" t="s">
        <v>72</v>
      </c>
      <c r="AY383" s="228" t="s">
        <v>162</v>
      </c>
    </row>
    <row r="384" spans="2:65" s="13" customFormat="1">
      <c r="B384" s="229"/>
      <c r="C384" s="230"/>
      <c r="D384" s="231" t="s">
        <v>173</v>
      </c>
      <c r="E384" s="232" t="s">
        <v>21</v>
      </c>
      <c r="F384" s="233" t="s">
        <v>177</v>
      </c>
      <c r="G384" s="230"/>
      <c r="H384" s="234">
        <v>222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173</v>
      </c>
      <c r="AU384" s="240" t="s">
        <v>82</v>
      </c>
      <c r="AV384" s="13" t="s">
        <v>169</v>
      </c>
      <c r="AW384" s="13" t="s">
        <v>36</v>
      </c>
      <c r="AX384" s="13" t="s">
        <v>80</v>
      </c>
      <c r="AY384" s="240" t="s">
        <v>162</v>
      </c>
    </row>
    <row r="385" spans="2:65" s="1" customFormat="1" ht="20.45" customHeight="1">
      <c r="B385" s="40"/>
      <c r="C385" s="192" t="s">
        <v>487</v>
      </c>
      <c r="D385" s="192" t="s">
        <v>164</v>
      </c>
      <c r="E385" s="193" t="s">
        <v>488</v>
      </c>
      <c r="F385" s="194" t="s">
        <v>489</v>
      </c>
      <c r="G385" s="195" t="s">
        <v>262</v>
      </c>
      <c r="H385" s="196">
        <v>222</v>
      </c>
      <c r="I385" s="197"/>
      <c r="J385" s="198">
        <f>ROUND(I385*H385,2)</f>
        <v>0</v>
      </c>
      <c r="K385" s="194" t="s">
        <v>168</v>
      </c>
      <c r="L385" s="60"/>
      <c r="M385" s="199" t="s">
        <v>21</v>
      </c>
      <c r="N385" s="200" t="s">
        <v>43</v>
      </c>
      <c r="O385" s="41"/>
      <c r="P385" s="201">
        <f>O385*H385</f>
        <v>0</v>
      </c>
      <c r="Q385" s="201">
        <v>8.5999999999999998E-4</v>
      </c>
      <c r="R385" s="201">
        <f>Q385*H385</f>
        <v>0.19092000000000001</v>
      </c>
      <c r="S385" s="201">
        <v>0</v>
      </c>
      <c r="T385" s="202">
        <f>S385*H385</f>
        <v>0</v>
      </c>
      <c r="AR385" s="23" t="s">
        <v>169</v>
      </c>
      <c r="AT385" s="23" t="s">
        <v>164</v>
      </c>
      <c r="AU385" s="23" t="s">
        <v>82</v>
      </c>
      <c r="AY385" s="23" t="s">
        <v>162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80</v>
      </c>
      <c r="BK385" s="203">
        <f>ROUND(I385*H385,2)</f>
        <v>0</v>
      </c>
      <c r="BL385" s="23" t="s">
        <v>169</v>
      </c>
      <c r="BM385" s="23" t="s">
        <v>490</v>
      </c>
    </row>
    <row r="386" spans="2:65" s="1" customFormat="1" ht="54">
      <c r="B386" s="40"/>
      <c r="C386" s="62"/>
      <c r="D386" s="204" t="s">
        <v>171</v>
      </c>
      <c r="E386" s="62"/>
      <c r="F386" s="205" t="s">
        <v>491</v>
      </c>
      <c r="G386" s="62"/>
      <c r="H386" s="62"/>
      <c r="I386" s="162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171</v>
      </c>
      <c r="AU386" s="23" t="s">
        <v>82</v>
      </c>
    </row>
    <row r="387" spans="2:65" s="11" customFormat="1">
      <c r="B387" s="207"/>
      <c r="C387" s="208"/>
      <c r="D387" s="204" t="s">
        <v>173</v>
      </c>
      <c r="E387" s="209" t="s">
        <v>21</v>
      </c>
      <c r="F387" s="210" t="s">
        <v>492</v>
      </c>
      <c r="G387" s="208"/>
      <c r="H387" s="211" t="s">
        <v>21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173</v>
      </c>
      <c r="AU387" s="217" t="s">
        <v>82</v>
      </c>
      <c r="AV387" s="11" t="s">
        <v>80</v>
      </c>
      <c r="AW387" s="11" t="s">
        <v>36</v>
      </c>
      <c r="AX387" s="11" t="s">
        <v>72</v>
      </c>
      <c r="AY387" s="217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493</v>
      </c>
      <c r="G388" s="219"/>
      <c r="H388" s="222">
        <v>222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3" customFormat="1">
      <c r="B389" s="229"/>
      <c r="C389" s="230"/>
      <c r="D389" s="231" t="s">
        <v>173</v>
      </c>
      <c r="E389" s="232" t="s">
        <v>21</v>
      </c>
      <c r="F389" s="233" t="s">
        <v>177</v>
      </c>
      <c r="G389" s="230"/>
      <c r="H389" s="234">
        <v>222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173</v>
      </c>
      <c r="AU389" s="240" t="s">
        <v>82</v>
      </c>
      <c r="AV389" s="13" t="s">
        <v>169</v>
      </c>
      <c r="AW389" s="13" t="s">
        <v>36</v>
      </c>
      <c r="AX389" s="13" t="s">
        <v>80</v>
      </c>
      <c r="AY389" s="240" t="s">
        <v>162</v>
      </c>
    </row>
    <row r="390" spans="2:65" s="1" customFormat="1" ht="20.45" customHeight="1">
      <c r="B390" s="40"/>
      <c r="C390" s="192" t="s">
        <v>494</v>
      </c>
      <c r="D390" s="192" t="s">
        <v>164</v>
      </c>
      <c r="E390" s="193" t="s">
        <v>495</v>
      </c>
      <c r="F390" s="194" t="s">
        <v>496</v>
      </c>
      <c r="G390" s="195" t="s">
        <v>365</v>
      </c>
      <c r="H390" s="196">
        <v>25.05</v>
      </c>
      <c r="I390" s="197"/>
      <c r="J390" s="198">
        <f>ROUND(I390*H390,2)</f>
        <v>0</v>
      </c>
      <c r="K390" s="194" t="s">
        <v>168</v>
      </c>
      <c r="L390" s="60"/>
      <c r="M390" s="199" t="s">
        <v>21</v>
      </c>
      <c r="N390" s="200" t="s">
        <v>43</v>
      </c>
      <c r="O390" s="41"/>
      <c r="P390" s="201">
        <f>O390*H390</f>
        <v>0</v>
      </c>
      <c r="Q390" s="201">
        <v>1.0958000000000001</v>
      </c>
      <c r="R390" s="201">
        <f>Q390*H390</f>
        <v>27.449790000000004</v>
      </c>
      <c r="S390" s="201">
        <v>0</v>
      </c>
      <c r="T390" s="202">
        <f>S390*H390</f>
        <v>0</v>
      </c>
      <c r="AR390" s="23" t="s">
        <v>169</v>
      </c>
      <c r="AT390" s="23" t="s">
        <v>164</v>
      </c>
      <c r="AU390" s="23" t="s">
        <v>82</v>
      </c>
      <c r="AY390" s="23" t="s">
        <v>162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3" t="s">
        <v>80</v>
      </c>
      <c r="BK390" s="203">
        <f>ROUND(I390*H390,2)</f>
        <v>0</v>
      </c>
      <c r="BL390" s="23" t="s">
        <v>169</v>
      </c>
      <c r="BM390" s="23" t="s">
        <v>497</v>
      </c>
    </row>
    <row r="391" spans="2:65" s="1" customFormat="1" ht="54">
      <c r="B391" s="40"/>
      <c r="C391" s="62"/>
      <c r="D391" s="204" t="s">
        <v>171</v>
      </c>
      <c r="E391" s="62"/>
      <c r="F391" s="205" t="s">
        <v>498</v>
      </c>
      <c r="G391" s="62"/>
      <c r="H391" s="62"/>
      <c r="I391" s="162"/>
      <c r="J391" s="62"/>
      <c r="K391" s="62"/>
      <c r="L391" s="60"/>
      <c r="M391" s="206"/>
      <c r="N391" s="41"/>
      <c r="O391" s="41"/>
      <c r="P391" s="41"/>
      <c r="Q391" s="41"/>
      <c r="R391" s="41"/>
      <c r="S391" s="41"/>
      <c r="T391" s="77"/>
      <c r="AT391" s="23" t="s">
        <v>171</v>
      </c>
      <c r="AU391" s="23" t="s">
        <v>82</v>
      </c>
    </row>
    <row r="392" spans="2:65" s="11" customFormat="1">
      <c r="B392" s="207"/>
      <c r="C392" s="208"/>
      <c r="D392" s="204" t="s">
        <v>173</v>
      </c>
      <c r="E392" s="209" t="s">
        <v>21</v>
      </c>
      <c r="F392" s="210" t="s">
        <v>174</v>
      </c>
      <c r="G392" s="208"/>
      <c r="H392" s="211" t="s">
        <v>21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173</v>
      </c>
      <c r="AU392" s="217" t="s">
        <v>82</v>
      </c>
      <c r="AV392" s="11" t="s">
        <v>80</v>
      </c>
      <c r="AW392" s="11" t="s">
        <v>36</v>
      </c>
      <c r="AX392" s="11" t="s">
        <v>72</v>
      </c>
      <c r="AY392" s="217" t="s">
        <v>162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499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500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501</v>
      </c>
      <c r="G395" s="219"/>
      <c r="H395" s="222">
        <v>25.05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04" t="s">
        <v>173</v>
      </c>
      <c r="E396" s="251" t="s">
        <v>21</v>
      </c>
      <c r="F396" s="252" t="s">
        <v>177</v>
      </c>
      <c r="G396" s="230"/>
      <c r="H396" s="253">
        <v>25.05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0" customFormat="1" ht="29.85" customHeight="1">
      <c r="B397" s="175"/>
      <c r="C397" s="176"/>
      <c r="D397" s="189" t="s">
        <v>71</v>
      </c>
      <c r="E397" s="190" t="s">
        <v>169</v>
      </c>
      <c r="F397" s="190" t="s">
        <v>502</v>
      </c>
      <c r="G397" s="176"/>
      <c r="H397" s="176"/>
      <c r="I397" s="179"/>
      <c r="J397" s="191">
        <f>BK397</f>
        <v>0</v>
      </c>
      <c r="K397" s="176"/>
      <c r="L397" s="181"/>
      <c r="M397" s="182"/>
      <c r="N397" s="183"/>
      <c r="O397" s="183"/>
      <c r="P397" s="184">
        <f>SUM(P398:P444)</f>
        <v>0</v>
      </c>
      <c r="Q397" s="183"/>
      <c r="R397" s="184">
        <f>SUM(R398:R444)</f>
        <v>527.95226400000001</v>
      </c>
      <c r="S397" s="183"/>
      <c r="T397" s="185">
        <f>SUM(T398:T444)</f>
        <v>0</v>
      </c>
      <c r="AR397" s="186" t="s">
        <v>80</v>
      </c>
      <c r="AT397" s="187" t="s">
        <v>71</v>
      </c>
      <c r="AU397" s="187" t="s">
        <v>80</v>
      </c>
      <c r="AY397" s="186" t="s">
        <v>162</v>
      </c>
      <c r="BK397" s="188">
        <f>SUM(BK398:BK444)</f>
        <v>0</v>
      </c>
    </row>
    <row r="398" spans="2:65" s="1" customFormat="1" ht="28.9" customHeight="1">
      <c r="B398" s="40"/>
      <c r="C398" s="192" t="s">
        <v>503</v>
      </c>
      <c r="D398" s="192" t="s">
        <v>164</v>
      </c>
      <c r="E398" s="193" t="s">
        <v>504</v>
      </c>
      <c r="F398" s="194" t="s">
        <v>505</v>
      </c>
      <c r="G398" s="195" t="s">
        <v>262</v>
      </c>
      <c r="H398" s="196">
        <v>26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506</v>
      </c>
    </row>
    <row r="399" spans="2:65" s="1" customFormat="1" ht="27">
      <c r="B399" s="40"/>
      <c r="C399" s="62"/>
      <c r="D399" s="204" t="s">
        <v>171</v>
      </c>
      <c r="E399" s="62"/>
      <c r="F399" s="205" t="s">
        <v>507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174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508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342</v>
      </c>
      <c r="G402" s="219"/>
      <c r="H402" s="222">
        <v>26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26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509</v>
      </c>
      <c r="D404" s="192" t="s">
        <v>164</v>
      </c>
      <c r="E404" s="193" t="s">
        <v>510</v>
      </c>
      <c r="F404" s="194" t="s">
        <v>511</v>
      </c>
      <c r="G404" s="195" t="s">
        <v>167</v>
      </c>
      <c r="H404" s="196">
        <v>0.9</v>
      </c>
      <c r="I404" s="197"/>
      <c r="J404" s="198">
        <f>ROUND(I404*H404,2)</f>
        <v>0</v>
      </c>
      <c r="K404" s="194" t="s">
        <v>168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2.13408</v>
      </c>
      <c r="R404" s="201">
        <f>Q404*H404</f>
        <v>1.9206719999999999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512</v>
      </c>
    </row>
    <row r="405" spans="2:65" s="1" customFormat="1" ht="27">
      <c r="B405" s="40"/>
      <c r="C405" s="62"/>
      <c r="D405" s="204" t="s">
        <v>171</v>
      </c>
      <c r="E405" s="62"/>
      <c r="F405" s="205" t="s">
        <v>513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174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514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515</v>
      </c>
      <c r="G408" s="219"/>
      <c r="H408" s="222">
        <v>0.9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31" t="s">
        <v>173</v>
      </c>
      <c r="E409" s="232" t="s">
        <v>21</v>
      </c>
      <c r="F409" s="233" t="s">
        <v>177</v>
      </c>
      <c r="G409" s="230"/>
      <c r="H409" s="234">
        <v>0.9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" customFormat="1" ht="28.9" customHeight="1">
      <c r="B410" s="40"/>
      <c r="C410" s="192" t="s">
        <v>516</v>
      </c>
      <c r="D410" s="192" t="s">
        <v>164</v>
      </c>
      <c r="E410" s="193" t="s">
        <v>517</v>
      </c>
      <c r="F410" s="194" t="s">
        <v>518</v>
      </c>
      <c r="G410" s="195" t="s">
        <v>167</v>
      </c>
      <c r="H410" s="196">
        <v>19</v>
      </c>
      <c r="I410" s="197"/>
      <c r="J410" s="198">
        <f>ROUND(I410*H410,2)</f>
        <v>0</v>
      </c>
      <c r="K410" s="194" t="s">
        <v>21</v>
      </c>
      <c r="L410" s="60"/>
      <c r="M410" s="199" t="s">
        <v>21</v>
      </c>
      <c r="N410" s="200" t="s">
        <v>43</v>
      </c>
      <c r="O410" s="41"/>
      <c r="P410" s="201">
        <f>O410*H410</f>
        <v>0</v>
      </c>
      <c r="Q410" s="201">
        <v>2.4340799999999998</v>
      </c>
      <c r="R410" s="201">
        <f>Q410*H410</f>
        <v>46.247519999999994</v>
      </c>
      <c r="S410" s="201">
        <v>0</v>
      </c>
      <c r="T410" s="202">
        <f>S410*H410</f>
        <v>0</v>
      </c>
      <c r="AR410" s="23" t="s">
        <v>169</v>
      </c>
      <c r="AT410" s="23" t="s">
        <v>164</v>
      </c>
      <c r="AU410" s="23" t="s">
        <v>82</v>
      </c>
      <c r="AY410" s="23" t="s">
        <v>162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80</v>
      </c>
      <c r="BK410" s="203">
        <f>ROUND(I410*H410,2)</f>
        <v>0</v>
      </c>
      <c r="BL410" s="23" t="s">
        <v>169</v>
      </c>
      <c r="BM410" s="23" t="s">
        <v>519</v>
      </c>
    </row>
    <row r="411" spans="2:65" s="1" customFormat="1" ht="40.5">
      <c r="B411" s="40"/>
      <c r="C411" s="62"/>
      <c r="D411" s="204" t="s">
        <v>171</v>
      </c>
      <c r="E411" s="62"/>
      <c r="F411" s="205" t="s">
        <v>520</v>
      </c>
      <c r="G411" s="62"/>
      <c r="H411" s="62"/>
      <c r="I411" s="162"/>
      <c r="J411" s="62"/>
      <c r="K411" s="62"/>
      <c r="L411" s="60"/>
      <c r="M411" s="206"/>
      <c r="N411" s="41"/>
      <c r="O411" s="41"/>
      <c r="P411" s="41"/>
      <c r="Q411" s="41"/>
      <c r="R411" s="41"/>
      <c r="S411" s="41"/>
      <c r="T411" s="77"/>
      <c r="AT411" s="23" t="s">
        <v>171</v>
      </c>
      <c r="AU411" s="23" t="s">
        <v>82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174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1" customFormat="1">
      <c r="B413" s="207"/>
      <c r="C413" s="208"/>
      <c r="D413" s="204" t="s">
        <v>173</v>
      </c>
      <c r="E413" s="209" t="s">
        <v>21</v>
      </c>
      <c r="F413" s="210" t="s">
        <v>521</v>
      </c>
      <c r="G413" s="208"/>
      <c r="H413" s="211" t="s">
        <v>21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173</v>
      </c>
      <c r="AU413" s="217" t="s">
        <v>82</v>
      </c>
      <c r="AV413" s="11" t="s">
        <v>80</v>
      </c>
      <c r="AW413" s="11" t="s">
        <v>36</v>
      </c>
      <c r="AX413" s="11" t="s">
        <v>72</v>
      </c>
      <c r="AY413" s="217" t="s">
        <v>162</v>
      </c>
    </row>
    <row r="414" spans="2:65" s="12" customFormat="1">
      <c r="B414" s="218"/>
      <c r="C414" s="219"/>
      <c r="D414" s="204" t="s">
        <v>173</v>
      </c>
      <c r="E414" s="220" t="s">
        <v>21</v>
      </c>
      <c r="F414" s="221" t="s">
        <v>176</v>
      </c>
      <c r="G414" s="219"/>
      <c r="H414" s="222">
        <v>19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173</v>
      </c>
      <c r="AU414" s="228" t="s">
        <v>82</v>
      </c>
      <c r="AV414" s="12" t="s">
        <v>82</v>
      </c>
      <c r="AW414" s="12" t="s">
        <v>36</v>
      </c>
      <c r="AX414" s="12" t="s">
        <v>72</v>
      </c>
      <c r="AY414" s="228" t="s">
        <v>162</v>
      </c>
    </row>
    <row r="415" spans="2:65" s="13" customFormat="1">
      <c r="B415" s="229"/>
      <c r="C415" s="230"/>
      <c r="D415" s="231" t="s">
        <v>173</v>
      </c>
      <c r="E415" s="232" t="s">
        <v>21</v>
      </c>
      <c r="F415" s="233" t="s">
        <v>177</v>
      </c>
      <c r="G415" s="230"/>
      <c r="H415" s="234">
        <v>19</v>
      </c>
      <c r="I415" s="235"/>
      <c r="J415" s="230"/>
      <c r="K415" s="230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173</v>
      </c>
      <c r="AU415" s="240" t="s">
        <v>82</v>
      </c>
      <c r="AV415" s="13" t="s">
        <v>169</v>
      </c>
      <c r="AW415" s="13" t="s">
        <v>36</v>
      </c>
      <c r="AX415" s="13" t="s">
        <v>80</v>
      </c>
      <c r="AY415" s="240" t="s">
        <v>162</v>
      </c>
    </row>
    <row r="416" spans="2:65" s="1" customFormat="1" ht="20.45" customHeight="1">
      <c r="B416" s="40"/>
      <c r="C416" s="192" t="s">
        <v>522</v>
      </c>
      <c r="D416" s="192" t="s">
        <v>164</v>
      </c>
      <c r="E416" s="193" t="s">
        <v>523</v>
      </c>
      <c r="F416" s="194" t="s">
        <v>524</v>
      </c>
      <c r="G416" s="195" t="s">
        <v>167</v>
      </c>
      <c r="H416" s="196">
        <v>178</v>
      </c>
      <c r="I416" s="197"/>
      <c r="J416" s="198">
        <f>ROUND(I416*H416,2)</f>
        <v>0</v>
      </c>
      <c r="K416" s="194" t="s">
        <v>21</v>
      </c>
      <c r="L416" s="60"/>
      <c r="M416" s="199" t="s">
        <v>21</v>
      </c>
      <c r="N416" s="200" t="s">
        <v>43</v>
      </c>
      <c r="O416" s="41"/>
      <c r="P416" s="201">
        <f>O416*H416</f>
        <v>0</v>
      </c>
      <c r="Q416" s="201">
        <v>2.4340799999999998</v>
      </c>
      <c r="R416" s="201">
        <f>Q416*H416</f>
        <v>433.26623999999998</v>
      </c>
      <c r="S416" s="201">
        <v>0</v>
      </c>
      <c r="T416" s="202">
        <f>S416*H416</f>
        <v>0</v>
      </c>
      <c r="AR416" s="23" t="s">
        <v>169</v>
      </c>
      <c r="AT416" s="23" t="s">
        <v>164</v>
      </c>
      <c r="AU416" s="23" t="s">
        <v>82</v>
      </c>
      <c r="AY416" s="23" t="s">
        <v>162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23" t="s">
        <v>80</v>
      </c>
      <c r="BK416" s="203">
        <f>ROUND(I416*H416,2)</f>
        <v>0</v>
      </c>
      <c r="BL416" s="23" t="s">
        <v>169</v>
      </c>
      <c r="BM416" s="23" t="s">
        <v>525</v>
      </c>
    </row>
    <row r="417" spans="2:65" s="1" customFormat="1" ht="27">
      <c r="B417" s="40"/>
      <c r="C417" s="62"/>
      <c r="D417" s="204" t="s">
        <v>171</v>
      </c>
      <c r="E417" s="62"/>
      <c r="F417" s="205" t="s">
        <v>526</v>
      </c>
      <c r="G417" s="62"/>
      <c r="H417" s="62"/>
      <c r="I417" s="162"/>
      <c r="J417" s="62"/>
      <c r="K417" s="62"/>
      <c r="L417" s="60"/>
      <c r="M417" s="206"/>
      <c r="N417" s="41"/>
      <c r="O417" s="41"/>
      <c r="P417" s="41"/>
      <c r="Q417" s="41"/>
      <c r="R417" s="41"/>
      <c r="S417" s="41"/>
      <c r="T417" s="77"/>
      <c r="AT417" s="23" t="s">
        <v>171</v>
      </c>
      <c r="AU417" s="23" t="s">
        <v>82</v>
      </c>
    </row>
    <row r="418" spans="2:65" s="11" customFormat="1">
      <c r="B418" s="207"/>
      <c r="C418" s="208"/>
      <c r="D418" s="204" t="s">
        <v>173</v>
      </c>
      <c r="E418" s="209" t="s">
        <v>21</v>
      </c>
      <c r="F418" s="210" t="s">
        <v>174</v>
      </c>
      <c r="G418" s="208"/>
      <c r="H418" s="211" t="s">
        <v>21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173</v>
      </c>
      <c r="AU418" s="217" t="s">
        <v>82</v>
      </c>
      <c r="AV418" s="11" t="s">
        <v>80</v>
      </c>
      <c r="AW418" s="11" t="s">
        <v>36</v>
      </c>
      <c r="AX418" s="11" t="s">
        <v>72</v>
      </c>
      <c r="AY418" s="217" t="s">
        <v>162</v>
      </c>
    </row>
    <row r="419" spans="2:65" s="12" customFormat="1">
      <c r="B419" s="218"/>
      <c r="C419" s="219"/>
      <c r="D419" s="204" t="s">
        <v>173</v>
      </c>
      <c r="E419" s="220" t="s">
        <v>21</v>
      </c>
      <c r="F419" s="221" t="s">
        <v>527</v>
      </c>
      <c r="G419" s="219"/>
      <c r="H419" s="222">
        <v>49</v>
      </c>
      <c r="I419" s="223"/>
      <c r="J419" s="219"/>
      <c r="K419" s="219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173</v>
      </c>
      <c r="AU419" s="228" t="s">
        <v>82</v>
      </c>
      <c r="AV419" s="12" t="s">
        <v>82</v>
      </c>
      <c r="AW419" s="12" t="s">
        <v>36</v>
      </c>
      <c r="AX419" s="12" t="s">
        <v>72</v>
      </c>
      <c r="AY419" s="228" t="s">
        <v>162</v>
      </c>
    </row>
    <row r="420" spans="2:65" s="12" customFormat="1">
      <c r="B420" s="218"/>
      <c r="C420" s="219"/>
      <c r="D420" s="204" t="s">
        <v>173</v>
      </c>
      <c r="E420" s="220" t="s">
        <v>21</v>
      </c>
      <c r="F420" s="221" t="s">
        <v>528</v>
      </c>
      <c r="G420" s="219"/>
      <c r="H420" s="222">
        <v>10</v>
      </c>
      <c r="I420" s="223"/>
      <c r="J420" s="219"/>
      <c r="K420" s="219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173</v>
      </c>
      <c r="AU420" s="228" t="s">
        <v>82</v>
      </c>
      <c r="AV420" s="12" t="s">
        <v>82</v>
      </c>
      <c r="AW420" s="12" t="s">
        <v>36</v>
      </c>
      <c r="AX420" s="12" t="s">
        <v>72</v>
      </c>
      <c r="AY420" s="228" t="s">
        <v>162</v>
      </c>
    </row>
    <row r="421" spans="2:65" s="12" customFormat="1">
      <c r="B421" s="218"/>
      <c r="C421" s="219"/>
      <c r="D421" s="204" t="s">
        <v>173</v>
      </c>
      <c r="E421" s="220" t="s">
        <v>21</v>
      </c>
      <c r="F421" s="221" t="s">
        <v>529</v>
      </c>
      <c r="G421" s="219"/>
      <c r="H421" s="222">
        <v>119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173</v>
      </c>
      <c r="AU421" s="228" t="s">
        <v>82</v>
      </c>
      <c r="AV421" s="12" t="s">
        <v>82</v>
      </c>
      <c r="AW421" s="12" t="s">
        <v>36</v>
      </c>
      <c r="AX421" s="12" t="s">
        <v>72</v>
      </c>
      <c r="AY421" s="228" t="s">
        <v>162</v>
      </c>
    </row>
    <row r="422" spans="2:65" s="13" customFormat="1">
      <c r="B422" s="229"/>
      <c r="C422" s="230"/>
      <c r="D422" s="231" t="s">
        <v>173</v>
      </c>
      <c r="E422" s="232" t="s">
        <v>21</v>
      </c>
      <c r="F422" s="233" t="s">
        <v>177</v>
      </c>
      <c r="G422" s="230"/>
      <c r="H422" s="234">
        <v>178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173</v>
      </c>
      <c r="AU422" s="240" t="s">
        <v>82</v>
      </c>
      <c r="AV422" s="13" t="s">
        <v>169</v>
      </c>
      <c r="AW422" s="13" t="s">
        <v>36</v>
      </c>
      <c r="AX422" s="13" t="s">
        <v>80</v>
      </c>
      <c r="AY422" s="240" t="s">
        <v>162</v>
      </c>
    </row>
    <row r="423" spans="2:65" s="1" customFormat="1" ht="28.9" customHeight="1">
      <c r="B423" s="40"/>
      <c r="C423" s="192" t="s">
        <v>530</v>
      </c>
      <c r="D423" s="192" t="s">
        <v>164</v>
      </c>
      <c r="E423" s="193" t="s">
        <v>531</v>
      </c>
      <c r="F423" s="194" t="s">
        <v>532</v>
      </c>
      <c r="G423" s="195" t="s">
        <v>262</v>
      </c>
      <c r="H423" s="196">
        <v>47.5</v>
      </c>
      <c r="I423" s="197"/>
      <c r="J423" s="198">
        <f>ROUND(I423*H423,2)</f>
        <v>0</v>
      </c>
      <c r="K423" s="194" t="s">
        <v>168</v>
      </c>
      <c r="L423" s="60"/>
      <c r="M423" s="199" t="s">
        <v>21</v>
      </c>
      <c r="N423" s="200" t="s">
        <v>43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169</v>
      </c>
      <c r="AT423" s="23" t="s">
        <v>164</v>
      </c>
      <c r="AU423" s="23" t="s">
        <v>82</v>
      </c>
      <c r="AY423" s="23" t="s">
        <v>162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80</v>
      </c>
      <c r="BK423" s="203">
        <f>ROUND(I423*H423,2)</f>
        <v>0</v>
      </c>
      <c r="BL423" s="23" t="s">
        <v>169</v>
      </c>
      <c r="BM423" s="23" t="s">
        <v>533</v>
      </c>
    </row>
    <row r="424" spans="2:65" s="1" customFormat="1" ht="40.5">
      <c r="B424" s="40"/>
      <c r="C424" s="62"/>
      <c r="D424" s="204" t="s">
        <v>171</v>
      </c>
      <c r="E424" s="62"/>
      <c r="F424" s="205" t="s">
        <v>534</v>
      </c>
      <c r="G424" s="62"/>
      <c r="H424" s="62"/>
      <c r="I424" s="162"/>
      <c r="J424" s="62"/>
      <c r="K424" s="62"/>
      <c r="L424" s="60"/>
      <c r="M424" s="206"/>
      <c r="N424" s="41"/>
      <c r="O424" s="41"/>
      <c r="P424" s="41"/>
      <c r="Q424" s="41"/>
      <c r="R424" s="41"/>
      <c r="S424" s="41"/>
      <c r="T424" s="77"/>
      <c r="AT424" s="23" t="s">
        <v>171</v>
      </c>
      <c r="AU424" s="23" t="s">
        <v>82</v>
      </c>
    </row>
    <row r="425" spans="2:65" s="11" customFormat="1">
      <c r="B425" s="207"/>
      <c r="C425" s="208"/>
      <c r="D425" s="204" t="s">
        <v>173</v>
      </c>
      <c r="E425" s="209" t="s">
        <v>21</v>
      </c>
      <c r="F425" s="210" t="s">
        <v>174</v>
      </c>
      <c r="G425" s="208"/>
      <c r="H425" s="211" t="s">
        <v>21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173</v>
      </c>
      <c r="AU425" s="217" t="s">
        <v>82</v>
      </c>
      <c r="AV425" s="11" t="s">
        <v>80</v>
      </c>
      <c r="AW425" s="11" t="s">
        <v>36</v>
      </c>
      <c r="AX425" s="11" t="s">
        <v>72</v>
      </c>
      <c r="AY425" s="217" t="s">
        <v>162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535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2" customFormat="1">
      <c r="B427" s="218"/>
      <c r="C427" s="219"/>
      <c r="D427" s="204" t="s">
        <v>173</v>
      </c>
      <c r="E427" s="220" t="s">
        <v>21</v>
      </c>
      <c r="F427" s="221" t="s">
        <v>536</v>
      </c>
      <c r="G427" s="219"/>
      <c r="H427" s="222">
        <v>47.5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173</v>
      </c>
      <c r="AU427" s="228" t="s">
        <v>82</v>
      </c>
      <c r="AV427" s="12" t="s">
        <v>82</v>
      </c>
      <c r="AW427" s="12" t="s">
        <v>36</v>
      </c>
      <c r="AX427" s="12" t="s">
        <v>72</v>
      </c>
      <c r="AY427" s="228" t="s">
        <v>162</v>
      </c>
    </row>
    <row r="428" spans="2:65" s="13" customFormat="1">
      <c r="B428" s="229"/>
      <c r="C428" s="230"/>
      <c r="D428" s="231" t="s">
        <v>173</v>
      </c>
      <c r="E428" s="232" t="s">
        <v>21</v>
      </c>
      <c r="F428" s="233" t="s">
        <v>177</v>
      </c>
      <c r="G428" s="230"/>
      <c r="H428" s="234">
        <v>47.5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173</v>
      </c>
      <c r="AU428" s="240" t="s">
        <v>82</v>
      </c>
      <c r="AV428" s="13" t="s">
        <v>169</v>
      </c>
      <c r="AW428" s="13" t="s">
        <v>36</v>
      </c>
      <c r="AX428" s="13" t="s">
        <v>80</v>
      </c>
      <c r="AY428" s="240" t="s">
        <v>162</v>
      </c>
    </row>
    <row r="429" spans="2:65" s="1" customFormat="1" ht="20.45" customHeight="1">
      <c r="B429" s="40"/>
      <c r="C429" s="192" t="s">
        <v>537</v>
      </c>
      <c r="D429" s="192" t="s">
        <v>164</v>
      </c>
      <c r="E429" s="193" t="s">
        <v>538</v>
      </c>
      <c r="F429" s="194" t="s">
        <v>539</v>
      </c>
      <c r="G429" s="195" t="s">
        <v>167</v>
      </c>
      <c r="H429" s="196">
        <v>6</v>
      </c>
      <c r="I429" s="197"/>
      <c r="J429" s="198">
        <f>ROUND(I429*H429,2)</f>
        <v>0</v>
      </c>
      <c r="K429" s="194" t="s">
        <v>168</v>
      </c>
      <c r="L429" s="60"/>
      <c r="M429" s="199" t="s">
        <v>21</v>
      </c>
      <c r="N429" s="200" t="s">
        <v>43</v>
      </c>
      <c r="O429" s="41"/>
      <c r="P429" s="201">
        <f>O429*H429</f>
        <v>0</v>
      </c>
      <c r="Q429" s="201">
        <v>1.8480000000000001</v>
      </c>
      <c r="R429" s="201">
        <f>Q429*H429</f>
        <v>11.088000000000001</v>
      </c>
      <c r="S429" s="201">
        <v>0</v>
      </c>
      <c r="T429" s="202">
        <f>S429*H429</f>
        <v>0</v>
      </c>
      <c r="AR429" s="23" t="s">
        <v>169</v>
      </c>
      <c r="AT429" s="23" t="s">
        <v>164</v>
      </c>
      <c r="AU429" s="23" t="s">
        <v>82</v>
      </c>
      <c r="AY429" s="23" t="s">
        <v>162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80</v>
      </c>
      <c r="BK429" s="203">
        <f>ROUND(I429*H429,2)</f>
        <v>0</v>
      </c>
      <c r="BL429" s="23" t="s">
        <v>169</v>
      </c>
      <c r="BM429" s="23" t="s">
        <v>540</v>
      </c>
    </row>
    <row r="430" spans="2:65" s="1" customFormat="1" ht="27">
      <c r="B430" s="40"/>
      <c r="C430" s="62"/>
      <c r="D430" s="204" t="s">
        <v>171</v>
      </c>
      <c r="E430" s="62"/>
      <c r="F430" s="205" t="s">
        <v>541</v>
      </c>
      <c r="G430" s="62"/>
      <c r="H430" s="62"/>
      <c r="I430" s="162"/>
      <c r="J430" s="62"/>
      <c r="K430" s="62"/>
      <c r="L430" s="60"/>
      <c r="M430" s="206"/>
      <c r="N430" s="41"/>
      <c r="O430" s="41"/>
      <c r="P430" s="41"/>
      <c r="Q430" s="41"/>
      <c r="R430" s="41"/>
      <c r="S430" s="41"/>
      <c r="T430" s="77"/>
      <c r="AT430" s="23" t="s">
        <v>171</v>
      </c>
      <c r="AU430" s="23" t="s">
        <v>82</v>
      </c>
    </row>
    <row r="431" spans="2:65" s="11" customFormat="1">
      <c r="B431" s="207"/>
      <c r="C431" s="208"/>
      <c r="D431" s="204" t="s">
        <v>173</v>
      </c>
      <c r="E431" s="209" t="s">
        <v>21</v>
      </c>
      <c r="F431" s="210" t="s">
        <v>174</v>
      </c>
      <c r="G431" s="208"/>
      <c r="H431" s="211" t="s">
        <v>21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173</v>
      </c>
      <c r="AU431" s="217" t="s">
        <v>82</v>
      </c>
      <c r="AV431" s="11" t="s">
        <v>80</v>
      </c>
      <c r="AW431" s="11" t="s">
        <v>36</v>
      </c>
      <c r="AX431" s="11" t="s">
        <v>72</v>
      </c>
      <c r="AY431" s="217" t="s">
        <v>162</v>
      </c>
    </row>
    <row r="432" spans="2:65" s="11" customFormat="1">
      <c r="B432" s="207"/>
      <c r="C432" s="208"/>
      <c r="D432" s="204" t="s">
        <v>173</v>
      </c>
      <c r="E432" s="209" t="s">
        <v>21</v>
      </c>
      <c r="F432" s="210" t="s">
        <v>542</v>
      </c>
      <c r="G432" s="208"/>
      <c r="H432" s="211" t="s">
        <v>21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173</v>
      </c>
      <c r="AU432" s="217" t="s">
        <v>82</v>
      </c>
      <c r="AV432" s="11" t="s">
        <v>80</v>
      </c>
      <c r="AW432" s="11" t="s">
        <v>36</v>
      </c>
      <c r="AX432" s="11" t="s">
        <v>72</v>
      </c>
      <c r="AY432" s="217" t="s">
        <v>162</v>
      </c>
    </row>
    <row r="433" spans="2:65" s="12" customFormat="1">
      <c r="B433" s="218"/>
      <c r="C433" s="219"/>
      <c r="D433" s="204" t="s">
        <v>173</v>
      </c>
      <c r="E433" s="220" t="s">
        <v>21</v>
      </c>
      <c r="F433" s="221" t="s">
        <v>204</v>
      </c>
      <c r="G433" s="219"/>
      <c r="H433" s="222">
        <v>6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173</v>
      </c>
      <c r="AU433" s="228" t="s">
        <v>82</v>
      </c>
      <c r="AV433" s="12" t="s">
        <v>82</v>
      </c>
      <c r="AW433" s="12" t="s">
        <v>36</v>
      </c>
      <c r="AX433" s="12" t="s">
        <v>72</v>
      </c>
      <c r="AY433" s="228" t="s">
        <v>162</v>
      </c>
    </row>
    <row r="434" spans="2:65" s="13" customFormat="1">
      <c r="B434" s="229"/>
      <c r="C434" s="230"/>
      <c r="D434" s="231" t="s">
        <v>173</v>
      </c>
      <c r="E434" s="232" t="s">
        <v>21</v>
      </c>
      <c r="F434" s="233" t="s">
        <v>177</v>
      </c>
      <c r="G434" s="230"/>
      <c r="H434" s="234">
        <v>6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173</v>
      </c>
      <c r="AU434" s="240" t="s">
        <v>82</v>
      </c>
      <c r="AV434" s="13" t="s">
        <v>169</v>
      </c>
      <c r="AW434" s="13" t="s">
        <v>36</v>
      </c>
      <c r="AX434" s="13" t="s">
        <v>80</v>
      </c>
      <c r="AY434" s="240" t="s">
        <v>162</v>
      </c>
    </row>
    <row r="435" spans="2:65" s="1" customFormat="1" ht="28.9" customHeight="1">
      <c r="B435" s="40"/>
      <c r="C435" s="192" t="s">
        <v>543</v>
      </c>
      <c r="D435" s="192" t="s">
        <v>164</v>
      </c>
      <c r="E435" s="193" t="s">
        <v>544</v>
      </c>
      <c r="F435" s="194" t="s">
        <v>545</v>
      </c>
      <c r="G435" s="195" t="s">
        <v>262</v>
      </c>
      <c r="H435" s="196">
        <v>58.2</v>
      </c>
      <c r="I435" s="197"/>
      <c r="J435" s="198">
        <f>ROUND(I435*H435,2)</f>
        <v>0</v>
      </c>
      <c r="K435" s="194" t="s">
        <v>168</v>
      </c>
      <c r="L435" s="60"/>
      <c r="M435" s="199" t="s">
        <v>21</v>
      </c>
      <c r="N435" s="200" t="s">
        <v>43</v>
      </c>
      <c r="O435" s="41"/>
      <c r="P435" s="201">
        <f>O435*H435</f>
        <v>0</v>
      </c>
      <c r="Q435" s="201">
        <v>0.60875999999999997</v>
      </c>
      <c r="R435" s="201">
        <f>Q435*H435</f>
        <v>35.429831999999998</v>
      </c>
      <c r="S435" s="201">
        <v>0</v>
      </c>
      <c r="T435" s="202">
        <f>S435*H435</f>
        <v>0</v>
      </c>
      <c r="AR435" s="23" t="s">
        <v>169</v>
      </c>
      <c r="AT435" s="23" t="s">
        <v>164</v>
      </c>
      <c r="AU435" s="23" t="s">
        <v>82</v>
      </c>
      <c r="AY435" s="23" t="s">
        <v>162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3" t="s">
        <v>80</v>
      </c>
      <c r="BK435" s="203">
        <f>ROUND(I435*H435,2)</f>
        <v>0</v>
      </c>
      <c r="BL435" s="23" t="s">
        <v>169</v>
      </c>
      <c r="BM435" s="23" t="s">
        <v>546</v>
      </c>
    </row>
    <row r="436" spans="2:65" s="1" customFormat="1" ht="27">
      <c r="B436" s="40"/>
      <c r="C436" s="62"/>
      <c r="D436" s="204" t="s">
        <v>171</v>
      </c>
      <c r="E436" s="62"/>
      <c r="F436" s="205" t="s">
        <v>547</v>
      </c>
      <c r="G436" s="62"/>
      <c r="H436" s="62"/>
      <c r="I436" s="162"/>
      <c r="J436" s="62"/>
      <c r="K436" s="62"/>
      <c r="L436" s="60"/>
      <c r="M436" s="206"/>
      <c r="N436" s="41"/>
      <c r="O436" s="41"/>
      <c r="P436" s="41"/>
      <c r="Q436" s="41"/>
      <c r="R436" s="41"/>
      <c r="S436" s="41"/>
      <c r="T436" s="77"/>
      <c r="AT436" s="23" t="s">
        <v>171</v>
      </c>
      <c r="AU436" s="23" t="s">
        <v>82</v>
      </c>
    </row>
    <row r="437" spans="2:65" s="11" customFormat="1">
      <c r="B437" s="207"/>
      <c r="C437" s="208"/>
      <c r="D437" s="204" t="s">
        <v>173</v>
      </c>
      <c r="E437" s="209" t="s">
        <v>21</v>
      </c>
      <c r="F437" s="210" t="s">
        <v>174</v>
      </c>
      <c r="G437" s="208"/>
      <c r="H437" s="211" t="s">
        <v>21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173</v>
      </c>
      <c r="AU437" s="217" t="s">
        <v>82</v>
      </c>
      <c r="AV437" s="11" t="s">
        <v>80</v>
      </c>
      <c r="AW437" s="11" t="s">
        <v>36</v>
      </c>
      <c r="AX437" s="11" t="s">
        <v>72</v>
      </c>
      <c r="AY437" s="217" t="s">
        <v>162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548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2" customFormat="1">
      <c r="B439" s="218"/>
      <c r="C439" s="219"/>
      <c r="D439" s="204" t="s">
        <v>173</v>
      </c>
      <c r="E439" s="220" t="s">
        <v>21</v>
      </c>
      <c r="F439" s="221" t="s">
        <v>549</v>
      </c>
      <c r="G439" s="219"/>
      <c r="H439" s="222">
        <v>59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173</v>
      </c>
      <c r="AU439" s="228" t="s">
        <v>82</v>
      </c>
      <c r="AV439" s="12" t="s">
        <v>82</v>
      </c>
      <c r="AW439" s="12" t="s">
        <v>36</v>
      </c>
      <c r="AX439" s="12" t="s">
        <v>72</v>
      </c>
      <c r="AY439" s="228" t="s">
        <v>162</v>
      </c>
    </row>
    <row r="440" spans="2:65" s="11" customFormat="1">
      <c r="B440" s="207"/>
      <c r="C440" s="208"/>
      <c r="D440" s="204" t="s">
        <v>173</v>
      </c>
      <c r="E440" s="209" t="s">
        <v>21</v>
      </c>
      <c r="F440" s="210" t="s">
        <v>550</v>
      </c>
      <c r="G440" s="208"/>
      <c r="H440" s="211" t="s">
        <v>21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173</v>
      </c>
      <c r="AU440" s="217" t="s">
        <v>82</v>
      </c>
      <c r="AV440" s="11" t="s">
        <v>80</v>
      </c>
      <c r="AW440" s="11" t="s">
        <v>36</v>
      </c>
      <c r="AX440" s="11" t="s">
        <v>72</v>
      </c>
      <c r="AY440" s="217" t="s">
        <v>162</v>
      </c>
    </row>
    <row r="441" spans="2:65" s="12" customFormat="1">
      <c r="B441" s="218"/>
      <c r="C441" s="219"/>
      <c r="D441" s="204" t="s">
        <v>173</v>
      </c>
      <c r="E441" s="220" t="s">
        <v>21</v>
      </c>
      <c r="F441" s="221" t="s">
        <v>551</v>
      </c>
      <c r="G441" s="219"/>
      <c r="H441" s="222">
        <v>-26.8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173</v>
      </c>
      <c r="AU441" s="228" t="s">
        <v>82</v>
      </c>
      <c r="AV441" s="12" t="s">
        <v>82</v>
      </c>
      <c r="AW441" s="12" t="s">
        <v>36</v>
      </c>
      <c r="AX441" s="12" t="s">
        <v>72</v>
      </c>
      <c r="AY441" s="228" t="s">
        <v>162</v>
      </c>
    </row>
    <row r="442" spans="2:65" s="11" customFormat="1">
      <c r="B442" s="207"/>
      <c r="C442" s="208"/>
      <c r="D442" s="204" t="s">
        <v>173</v>
      </c>
      <c r="E442" s="209" t="s">
        <v>21</v>
      </c>
      <c r="F442" s="210" t="s">
        <v>552</v>
      </c>
      <c r="G442" s="208"/>
      <c r="H442" s="211" t="s">
        <v>21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173</v>
      </c>
      <c r="AU442" s="217" t="s">
        <v>82</v>
      </c>
      <c r="AV442" s="11" t="s">
        <v>80</v>
      </c>
      <c r="AW442" s="11" t="s">
        <v>36</v>
      </c>
      <c r="AX442" s="11" t="s">
        <v>72</v>
      </c>
      <c r="AY442" s="217" t="s">
        <v>162</v>
      </c>
    </row>
    <row r="443" spans="2:65" s="12" customFormat="1">
      <c r="B443" s="218"/>
      <c r="C443" s="219"/>
      <c r="D443" s="204" t="s">
        <v>173</v>
      </c>
      <c r="E443" s="220" t="s">
        <v>21</v>
      </c>
      <c r="F443" s="221" t="s">
        <v>342</v>
      </c>
      <c r="G443" s="219"/>
      <c r="H443" s="222">
        <v>26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173</v>
      </c>
      <c r="AU443" s="228" t="s">
        <v>82</v>
      </c>
      <c r="AV443" s="12" t="s">
        <v>82</v>
      </c>
      <c r="AW443" s="12" t="s">
        <v>36</v>
      </c>
      <c r="AX443" s="12" t="s">
        <v>72</v>
      </c>
      <c r="AY443" s="228" t="s">
        <v>162</v>
      </c>
    </row>
    <row r="444" spans="2:65" s="13" customFormat="1">
      <c r="B444" s="229"/>
      <c r="C444" s="230"/>
      <c r="D444" s="204" t="s">
        <v>173</v>
      </c>
      <c r="E444" s="251" t="s">
        <v>21</v>
      </c>
      <c r="F444" s="252" t="s">
        <v>177</v>
      </c>
      <c r="G444" s="230"/>
      <c r="H444" s="253">
        <v>58.2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173</v>
      </c>
      <c r="AU444" s="240" t="s">
        <v>82</v>
      </c>
      <c r="AV444" s="13" t="s">
        <v>169</v>
      </c>
      <c r="AW444" s="13" t="s">
        <v>36</v>
      </c>
      <c r="AX444" s="13" t="s">
        <v>80</v>
      </c>
      <c r="AY444" s="240" t="s">
        <v>162</v>
      </c>
    </row>
    <row r="445" spans="2:65" s="10" customFormat="1" ht="29.85" customHeight="1">
      <c r="B445" s="175"/>
      <c r="C445" s="176"/>
      <c r="D445" s="189" t="s">
        <v>71</v>
      </c>
      <c r="E445" s="190" t="s">
        <v>204</v>
      </c>
      <c r="F445" s="190" t="s">
        <v>553</v>
      </c>
      <c r="G445" s="176"/>
      <c r="H445" s="176"/>
      <c r="I445" s="179"/>
      <c r="J445" s="191">
        <f>BK445</f>
        <v>0</v>
      </c>
      <c r="K445" s="176"/>
      <c r="L445" s="181"/>
      <c r="M445" s="182"/>
      <c r="N445" s="183"/>
      <c r="O445" s="183"/>
      <c r="P445" s="184">
        <f>SUM(P446:P451)</f>
        <v>0</v>
      </c>
      <c r="Q445" s="183"/>
      <c r="R445" s="184">
        <f>SUM(R446:R451)</f>
        <v>0.79799999999999993</v>
      </c>
      <c r="S445" s="183"/>
      <c r="T445" s="185">
        <f>SUM(T446:T451)</f>
        <v>0</v>
      </c>
      <c r="AR445" s="186" t="s">
        <v>80</v>
      </c>
      <c r="AT445" s="187" t="s">
        <v>71</v>
      </c>
      <c r="AU445" s="187" t="s">
        <v>80</v>
      </c>
      <c r="AY445" s="186" t="s">
        <v>162</v>
      </c>
      <c r="BK445" s="188">
        <f>SUM(BK446:BK451)</f>
        <v>0</v>
      </c>
    </row>
    <row r="446" spans="2:65" s="1" customFormat="1" ht="28.9" customHeight="1">
      <c r="B446" s="40"/>
      <c r="C446" s="192" t="s">
        <v>554</v>
      </c>
      <c r="D446" s="192" t="s">
        <v>164</v>
      </c>
      <c r="E446" s="193" t="s">
        <v>555</v>
      </c>
      <c r="F446" s="194" t="s">
        <v>556</v>
      </c>
      <c r="G446" s="195" t="s">
        <v>262</v>
      </c>
      <c r="H446" s="196">
        <v>20</v>
      </c>
      <c r="I446" s="197"/>
      <c r="J446" s="198">
        <f>ROUND(I446*H446,2)</f>
        <v>0</v>
      </c>
      <c r="K446" s="194" t="s">
        <v>168</v>
      </c>
      <c r="L446" s="60"/>
      <c r="M446" s="199" t="s">
        <v>21</v>
      </c>
      <c r="N446" s="200" t="s">
        <v>43</v>
      </c>
      <c r="O446" s="41"/>
      <c r="P446" s="201">
        <f>O446*H446</f>
        <v>0</v>
      </c>
      <c r="Q446" s="201">
        <v>3.9899999999999998E-2</v>
      </c>
      <c r="R446" s="201">
        <f>Q446*H446</f>
        <v>0.79799999999999993</v>
      </c>
      <c r="S446" s="201">
        <v>0</v>
      </c>
      <c r="T446" s="202">
        <f>S446*H446</f>
        <v>0</v>
      </c>
      <c r="AR446" s="23" t="s">
        <v>169</v>
      </c>
      <c r="AT446" s="23" t="s">
        <v>164</v>
      </c>
      <c r="AU446" s="23" t="s">
        <v>82</v>
      </c>
      <c r="AY446" s="23" t="s">
        <v>162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3" t="s">
        <v>80</v>
      </c>
      <c r="BK446" s="203">
        <f>ROUND(I446*H446,2)</f>
        <v>0</v>
      </c>
      <c r="BL446" s="23" t="s">
        <v>169</v>
      </c>
      <c r="BM446" s="23" t="s">
        <v>557</v>
      </c>
    </row>
    <row r="447" spans="2:65" s="1" customFormat="1" ht="27">
      <c r="B447" s="40"/>
      <c r="C447" s="62"/>
      <c r="D447" s="204" t="s">
        <v>171</v>
      </c>
      <c r="E447" s="62"/>
      <c r="F447" s="205" t="s">
        <v>558</v>
      </c>
      <c r="G447" s="62"/>
      <c r="H447" s="62"/>
      <c r="I447" s="162"/>
      <c r="J447" s="62"/>
      <c r="K447" s="62"/>
      <c r="L447" s="60"/>
      <c r="M447" s="206"/>
      <c r="N447" s="41"/>
      <c r="O447" s="41"/>
      <c r="P447" s="41"/>
      <c r="Q447" s="41"/>
      <c r="R447" s="41"/>
      <c r="S447" s="41"/>
      <c r="T447" s="77"/>
      <c r="AT447" s="23" t="s">
        <v>171</v>
      </c>
      <c r="AU447" s="23" t="s">
        <v>82</v>
      </c>
    </row>
    <row r="448" spans="2:65" s="11" customFormat="1">
      <c r="B448" s="207"/>
      <c r="C448" s="208"/>
      <c r="D448" s="204" t="s">
        <v>173</v>
      </c>
      <c r="E448" s="209" t="s">
        <v>21</v>
      </c>
      <c r="F448" s="210" t="s">
        <v>174</v>
      </c>
      <c r="G448" s="208"/>
      <c r="H448" s="211" t="s">
        <v>21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173</v>
      </c>
      <c r="AU448" s="217" t="s">
        <v>82</v>
      </c>
      <c r="AV448" s="11" t="s">
        <v>80</v>
      </c>
      <c r="AW448" s="11" t="s">
        <v>36</v>
      </c>
      <c r="AX448" s="11" t="s">
        <v>72</v>
      </c>
      <c r="AY448" s="217" t="s">
        <v>162</v>
      </c>
    </row>
    <row r="449" spans="2:65" s="11" customFormat="1">
      <c r="B449" s="207"/>
      <c r="C449" s="208"/>
      <c r="D449" s="204" t="s">
        <v>173</v>
      </c>
      <c r="E449" s="209" t="s">
        <v>21</v>
      </c>
      <c r="F449" s="210" t="s">
        <v>559</v>
      </c>
      <c r="G449" s="208"/>
      <c r="H449" s="211" t="s">
        <v>21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173</v>
      </c>
      <c r="AU449" s="217" t="s">
        <v>82</v>
      </c>
      <c r="AV449" s="11" t="s">
        <v>80</v>
      </c>
      <c r="AW449" s="11" t="s">
        <v>36</v>
      </c>
      <c r="AX449" s="11" t="s">
        <v>72</v>
      </c>
      <c r="AY449" s="217" t="s">
        <v>162</v>
      </c>
    </row>
    <row r="450" spans="2:65" s="12" customFormat="1">
      <c r="B450" s="218"/>
      <c r="C450" s="219"/>
      <c r="D450" s="204" t="s">
        <v>173</v>
      </c>
      <c r="E450" s="220" t="s">
        <v>21</v>
      </c>
      <c r="F450" s="221" t="s">
        <v>203</v>
      </c>
      <c r="G450" s="219"/>
      <c r="H450" s="222">
        <v>20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173</v>
      </c>
      <c r="AU450" s="228" t="s">
        <v>82</v>
      </c>
      <c r="AV450" s="12" t="s">
        <v>82</v>
      </c>
      <c r="AW450" s="12" t="s">
        <v>36</v>
      </c>
      <c r="AX450" s="12" t="s">
        <v>72</v>
      </c>
      <c r="AY450" s="228" t="s">
        <v>162</v>
      </c>
    </row>
    <row r="451" spans="2:65" s="13" customFormat="1">
      <c r="B451" s="229"/>
      <c r="C451" s="230"/>
      <c r="D451" s="204" t="s">
        <v>173</v>
      </c>
      <c r="E451" s="251" t="s">
        <v>21</v>
      </c>
      <c r="F451" s="252" t="s">
        <v>177</v>
      </c>
      <c r="G451" s="230"/>
      <c r="H451" s="253">
        <v>20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173</v>
      </c>
      <c r="AU451" s="240" t="s">
        <v>82</v>
      </c>
      <c r="AV451" s="13" t="s">
        <v>169</v>
      </c>
      <c r="AW451" s="13" t="s">
        <v>36</v>
      </c>
      <c r="AX451" s="13" t="s">
        <v>80</v>
      </c>
      <c r="AY451" s="240" t="s">
        <v>162</v>
      </c>
    </row>
    <row r="452" spans="2:65" s="10" customFormat="1" ht="29.85" customHeight="1">
      <c r="B452" s="175"/>
      <c r="C452" s="176"/>
      <c r="D452" s="189" t="s">
        <v>71</v>
      </c>
      <c r="E452" s="190" t="s">
        <v>231</v>
      </c>
      <c r="F452" s="190" t="s">
        <v>560</v>
      </c>
      <c r="G452" s="176"/>
      <c r="H452" s="176"/>
      <c r="I452" s="179"/>
      <c r="J452" s="191">
        <f>BK452</f>
        <v>0</v>
      </c>
      <c r="K452" s="176"/>
      <c r="L452" s="181"/>
      <c r="M452" s="182"/>
      <c r="N452" s="183"/>
      <c r="O452" s="183"/>
      <c r="P452" s="184">
        <f>SUM(P453:P483)</f>
        <v>0</v>
      </c>
      <c r="Q452" s="183"/>
      <c r="R452" s="184">
        <f>SUM(R453:R483)</f>
        <v>5.5359999999999999E-2</v>
      </c>
      <c r="S452" s="183"/>
      <c r="T452" s="185">
        <f>SUM(T453:T483)</f>
        <v>394.44600000000003</v>
      </c>
      <c r="AR452" s="186" t="s">
        <v>80</v>
      </c>
      <c r="AT452" s="187" t="s">
        <v>71</v>
      </c>
      <c r="AU452" s="187" t="s">
        <v>80</v>
      </c>
      <c r="AY452" s="186" t="s">
        <v>162</v>
      </c>
      <c r="BK452" s="188">
        <f>SUM(BK453:BK483)</f>
        <v>0</v>
      </c>
    </row>
    <row r="453" spans="2:65" s="1" customFormat="1" ht="20.45" customHeight="1">
      <c r="B453" s="40"/>
      <c r="C453" s="192" t="s">
        <v>561</v>
      </c>
      <c r="D453" s="192" t="s">
        <v>164</v>
      </c>
      <c r="E453" s="193" t="s">
        <v>562</v>
      </c>
      <c r="F453" s="194" t="s">
        <v>563</v>
      </c>
      <c r="G453" s="195" t="s">
        <v>262</v>
      </c>
      <c r="H453" s="196">
        <v>66</v>
      </c>
      <c r="I453" s="197"/>
      <c r="J453" s="198">
        <f>ROUND(I453*H453,2)</f>
        <v>0</v>
      </c>
      <c r="K453" s="194" t="s">
        <v>168</v>
      </c>
      <c r="L453" s="60"/>
      <c r="M453" s="199" t="s">
        <v>21</v>
      </c>
      <c r="N453" s="200" t="s">
        <v>43</v>
      </c>
      <c r="O453" s="41"/>
      <c r="P453" s="201">
        <f>O453*H453</f>
        <v>0</v>
      </c>
      <c r="Q453" s="201">
        <v>0</v>
      </c>
      <c r="R453" s="201">
        <f>Q453*H453</f>
        <v>0</v>
      </c>
      <c r="S453" s="201">
        <v>0</v>
      </c>
      <c r="T453" s="202">
        <f>S453*H453</f>
        <v>0</v>
      </c>
      <c r="AR453" s="23" t="s">
        <v>169</v>
      </c>
      <c r="AT453" s="23" t="s">
        <v>164</v>
      </c>
      <c r="AU453" s="23" t="s">
        <v>82</v>
      </c>
      <c r="AY453" s="23" t="s">
        <v>162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3" t="s">
        <v>80</v>
      </c>
      <c r="BK453" s="203">
        <f>ROUND(I453*H453,2)</f>
        <v>0</v>
      </c>
      <c r="BL453" s="23" t="s">
        <v>169</v>
      </c>
      <c r="BM453" s="23" t="s">
        <v>564</v>
      </c>
    </row>
    <row r="454" spans="2:65" s="1" customFormat="1" ht="54">
      <c r="B454" s="40"/>
      <c r="C454" s="62"/>
      <c r="D454" s="204" t="s">
        <v>171</v>
      </c>
      <c r="E454" s="62"/>
      <c r="F454" s="205" t="s">
        <v>565</v>
      </c>
      <c r="G454" s="62"/>
      <c r="H454" s="62"/>
      <c r="I454" s="162"/>
      <c r="J454" s="62"/>
      <c r="K454" s="62"/>
      <c r="L454" s="60"/>
      <c r="M454" s="206"/>
      <c r="N454" s="41"/>
      <c r="O454" s="41"/>
      <c r="P454" s="41"/>
      <c r="Q454" s="41"/>
      <c r="R454" s="41"/>
      <c r="S454" s="41"/>
      <c r="T454" s="77"/>
      <c r="AT454" s="23" t="s">
        <v>171</v>
      </c>
      <c r="AU454" s="23" t="s">
        <v>82</v>
      </c>
    </row>
    <row r="455" spans="2:65" s="11" customFormat="1">
      <c r="B455" s="207"/>
      <c r="C455" s="208"/>
      <c r="D455" s="204" t="s">
        <v>173</v>
      </c>
      <c r="E455" s="209" t="s">
        <v>21</v>
      </c>
      <c r="F455" s="210" t="s">
        <v>174</v>
      </c>
      <c r="G455" s="208"/>
      <c r="H455" s="211" t="s">
        <v>21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173</v>
      </c>
      <c r="AU455" s="217" t="s">
        <v>82</v>
      </c>
      <c r="AV455" s="11" t="s">
        <v>80</v>
      </c>
      <c r="AW455" s="11" t="s">
        <v>36</v>
      </c>
      <c r="AX455" s="11" t="s">
        <v>72</v>
      </c>
      <c r="AY455" s="217" t="s">
        <v>162</v>
      </c>
    </row>
    <row r="456" spans="2:65" s="11" customFormat="1">
      <c r="B456" s="207"/>
      <c r="C456" s="208"/>
      <c r="D456" s="204" t="s">
        <v>173</v>
      </c>
      <c r="E456" s="209" t="s">
        <v>21</v>
      </c>
      <c r="F456" s="210" t="s">
        <v>566</v>
      </c>
      <c r="G456" s="208"/>
      <c r="H456" s="211" t="s">
        <v>21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173</v>
      </c>
      <c r="AU456" s="217" t="s">
        <v>82</v>
      </c>
      <c r="AV456" s="11" t="s">
        <v>80</v>
      </c>
      <c r="AW456" s="11" t="s">
        <v>36</v>
      </c>
      <c r="AX456" s="11" t="s">
        <v>72</v>
      </c>
      <c r="AY456" s="217" t="s">
        <v>162</v>
      </c>
    </row>
    <row r="457" spans="2:65" s="12" customFormat="1">
      <c r="B457" s="218"/>
      <c r="C457" s="219"/>
      <c r="D457" s="204" t="s">
        <v>173</v>
      </c>
      <c r="E457" s="220" t="s">
        <v>21</v>
      </c>
      <c r="F457" s="221" t="s">
        <v>567</v>
      </c>
      <c r="G457" s="219"/>
      <c r="H457" s="222">
        <v>66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173</v>
      </c>
      <c r="AU457" s="228" t="s">
        <v>82</v>
      </c>
      <c r="AV457" s="12" t="s">
        <v>82</v>
      </c>
      <c r="AW457" s="12" t="s">
        <v>36</v>
      </c>
      <c r="AX457" s="12" t="s">
        <v>72</v>
      </c>
      <c r="AY457" s="228" t="s">
        <v>162</v>
      </c>
    </row>
    <row r="458" spans="2:65" s="13" customFormat="1">
      <c r="B458" s="229"/>
      <c r="C458" s="230"/>
      <c r="D458" s="231" t="s">
        <v>173</v>
      </c>
      <c r="E458" s="232" t="s">
        <v>21</v>
      </c>
      <c r="F458" s="233" t="s">
        <v>177</v>
      </c>
      <c r="G458" s="230"/>
      <c r="H458" s="234">
        <v>66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173</v>
      </c>
      <c r="AU458" s="240" t="s">
        <v>82</v>
      </c>
      <c r="AV458" s="13" t="s">
        <v>169</v>
      </c>
      <c r="AW458" s="13" t="s">
        <v>36</v>
      </c>
      <c r="AX458" s="13" t="s">
        <v>80</v>
      </c>
      <c r="AY458" s="240" t="s">
        <v>162</v>
      </c>
    </row>
    <row r="459" spans="2:65" s="1" customFormat="1" ht="20.45" customHeight="1">
      <c r="B459" s="40"/>
      <c r="C459" s="192" t="s">
        <v>568</v>
      </c>
      <c r="D459" s="192" t="s">
        <v>164</v>
      </c>
      <c r="E459" s="193" t="s">
        <v>569</v>
      </c>
      <c r="F459" s="194" t="s">
        <v>570</v>
      </c>
      <c r="G459" s="195" t="s">
        <v>412</v>
      </c>
      <c r="H459" s="196">
        <v>5</v>
      </c>
      <c r="I459" s="197"/>
      <c r="J459" s="198">
        <f>ROUND(I459*H459,2)</f>
        <v>0</v>
      </c>
      <c r="K459" s="194" t="s">
        <v>168</v>
      </c>
      <c r="L459" s="60"/>
      <c r="M459" s="199" t="s">
        <v>21</v>
      </c>
      <c r="N459" s="200" t="s">
        <v>43</v>
      </c>
      <c r="O459" s="41"/>
      <c r="P459" s="201">
        <f>O459*H459</f>
        <v>0</v>
      </c>
      <c r="Q459" s="201">
        <v>5.7800000000000004E-3</v>
      </c>
      <c r="R459" s="201">
        <f>Q459*H459</f>
        <v>2.8900000000000002E-2</v>
      </c>
      <c r="S459" s="201">
        <v>0</v>
      </c>
      <c r="T459" s="202">
        <f>S459*H459</f>
        <v>0</v>
      </c>
      <c r="AR459" s="23" t="s">
        <v>169</v>
      </c>
      <c r="AT459" s="23" t="s">
        <v>164</v>
      </c>
      <c r="AU459" s="23" t="s">
        <v>82</v>
      </c>
      <c r="AY459" s="23" t="s">
        <v>162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80</v>
      </c>
      <c r="BK459" s="203">
        <f>ROUND(I459*H459,2)</f>
        <v>0</v>
      </c>
      <c r="BL459" s="23" t="s">
        <v>169</v>
      </c>
      <c r="BM459" s="23" t="s">
        <v>571</v>
      </c>
    </row>
    <row r="460" spans="2:65" s="1" customFormat="1" ht="27">
      <c r="B460" s="40"/>
      <c r="C460" s="62"/>
      <c r="D460" s="204" t="s">
        <v>171</v>
      </c>
      <c r="E460" s="62"/>
      <c r="F460" s="205" t="s">
        <v>572</v>
      </c>
      <c r="G460" s="62"/>
      <c r="H460" s="62"/>
      <c r="I460" s="162"/>
      <c r="J460" s="62"/>
      <c r="K460" s="62"/>
      <c r="L460" s="60"/>
      <c r="M460" s="206"/>
      <c r="N460" s="41"/>
      <c r="O460" s="41"/>
      <c r="P460" s="41"/>
      <c r="Q460" s="41"/>
      <c r="R460" s="41"/>
      <c r="S460" s="41"/>
      <c r="T460" s="77"/>
      <c r="AT460" s="23" t="s">
        <v>171</v>
      </c>
      <c r="AU460" s="23" t="s">
        <v>82</v>
      </c>
    </row>
    <row r="461" spans="2:65" s="11" customFormat="1">
      <c r="B461" s="207"/>
      <c r="C461" s="208"/>
      <c r="D461" s="204" t="s">
        <v>173</v>
      </c>
      <c r="E461" s="209" t="s">
        <v>21</v>
      </c>
      <c r="F461" s="210" t="s">
        <v>573</v>
      </c>
      <c r="G461" s="208"/>
      <c r="H461" s="211" t="s">
        <v>21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173</v>
      </c>
      <c r="AU461" s="217" t="s">
        <v>82</v>
      </c>
      <c r="AV461" s="11" t="s">
        <v>80</v>
      </c>
      <c r="AW461" s="11" t="s">
        <v>36</v>
      </c>
      <c r="AX461" s="11" t="s">
        <v>72</v>
      </c>
      <c r="AY461" s="217" t="s">
        <v>162</v>
      </c>
    </row>
    <row r="462" spans="2:65" s="12" customFormat="1">
      <c r="B462" s="218"/>
      <c r="C462" s="219"/>
      <c r="D462" s="204" t="s">
        <v>173</v>
      </c>
      <c r="E462" s="220" t="s">
        <v>21</v>
      </c>
      <c r="F462" s="221" t="s">
        <v>196</v>
      </c>
      <c r="G462" s="219"/>
      <c r="H462" s="222">
        <v>5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173</v>
      </c>
      <c r="AU462" s="228" t="s">
        <v>82</v>
      </c>
      <c r="AV462" s="12" t="s">
        <v>82</v>
      </c>
      <c r="AW462" s="12" t="s">
        <v>36</v>
      </c>
      <c r="AX462" s="12" t="s">
        <v>72</v>
      </c>
      <c r="AY462" s="228" t="s">
        <v>162</v>
      </c>
    </row>
    <row r="463" spans="2:65" s="13" customFormat="1">
      <c r="B463" s="229"/>
      <c r="C463" s="230"/>
      <c r="D463" s="231" t="s">
        <v>173</v>
      </c>
      <c r="E463" s="232" t="s">
        <v>21</v>
      </c>
      <c r="F463" s="233" t="s">
        <v>177</v>
      </c>
      <c r="G463" s="230"/>
      <c r="H463" s="234">
        <v>5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173</v>
      </c>
      <c r="AU463" s="240" t="s">
        <v>82</v>
      </c>
      <c r="AV463" s="13" t="s">
        <v>169</v>
      </c>
      <c r="AW463" s="13" t="s">
        <v>36</v>
      </c>
      <c r="AX463" s="13" t="s">
        <v>80</v>
      </c>
      <c r="AY463" s="240" t="s">
        <v>162</v>
      </c>
    </row>
    <row r="464" spans="2:65" s="1" customFormat="1" ht="28.9" customHeight="1">
      <c r="B464" s="40"/>
      <c r="C464" s="192" t="s">
        <v>428</v>
      </c>
      <c r="D464" s="192" t="s">
        <v>164</v>
      </c>
      <c r="E464" s="193" t="s">
        <v>574</v>
      </c>
      <c r="F464" s="194" t="s">
        <v>575</v>
      </c>
      <c r="G464" s="195" t="s">
        <v>167</v>
      </c>
      <c r="H464" s="196">
        <v>18</v>
      </c>
      <c r="I464" s="197"/>
      <c r="J464" s="198">
        <f>ROUND(I464*H464,2)</f>
        <v>0</v>
      </c>
      <c r="K464" s="194" t="s">
        <v>168</v>
      </c>
      <c r="L464" s="60"/>
      <c r="M464" s="199" t="s">
        <v>21</v>
      </c>
      <c r="N464" s="200" t="s">
        <v>43</v>
      </c>
      <c r="O464" s="41"/>
      <c r="P464" s="201">
        <f>O464*H464</f>
        <v>0</v>
      </c>
      <c r="Q464" s="201">
        <v>1.47E-3</v>
      </c>
      <c r="R464" s="201">
        <f>Q464*H464</f>
        <v>2.6459999999999997E-2</v>
      </c>
      <c r="S464" s="201">
        <v>2.4470000000000001</v>
      </c>
      <c r="T464" s="202">
        <f>S464*H464</f>
        <v>44.045999999999999</v>
      </c>
      <c r="AR464" s="23" t="s">
        <v>169</v>
      </c>
      <c r="AT464" s="23" t="s">
        <v>164</v>
      </c>
      <c r="AU464" s="23" t="s">
        <v>82</v>
      </c>
      <c r="AY464" s="23" t="s">
        <v>162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3" t="s">
        <v>80</v>
      </c>
      <c r="BK464" s="203">
        <f>ROUND(I464*H464,2)</f>
        <v>0</v>
      </c>
      <c r="BL464" s="23" t="s">
        <v>169</v>
      </c>
      <c r="BM464" s="23" t="s">
        <v>576</v>
      </c>
    </row>
    <row r="465" spans="2:65" s="1" customFormat="1" ht="40.5">
      <c r="B465" s="40"/>
      <c r="C465" s="62"/>
      <c r="D465" s="204" t="s">
        <v>171</v>
      </c>
      <c r="E465" s="62"/>
      <c r="F465" s="205" t="s">
        <v>577</v>
      </c>
      <c r="G465" s="62"/>
      <c r="H465" s="62"/>
      <c r="I465" s="162"/>
      <c r="J465" s="62"/>
      <c r="K465" s="62"/>
      <c r="L465" s="60"/>
      <c r="M465" s="206"/>
      <c r="N465" s="41"/>
      <c r="O465" s="41"/>
      <c r="P465" s="41"/>
      <c r="Q465" s="41"/>
      <c r="R465" s="41"/>
      <c r="S465" s="41"/>
      <c r="T465" s="77"/>
      <c r="AT465" s="23" t="s">
        <v>171</v>
      </c>
      <c r="AU465" s="23" t="s">
        <v>82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174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1" customFormat="1">
      <c r="B467" s="207"/>
      <c r="C467" s="208"/>
      <c r="D467" s="204" t="s">
        <v>173</v>
      </c>
      <c r="E467" s="209" t="s">
        <v>21</v>
      </c>
      <c r="F467" s="210" t="s">
        <v>578</v>
      </c>
      <c r="G467" s="208"/>
      <c r="H467" s="211" t="s">
        <v>21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173</v>
      </c>
      <c r="AU467" s="217" t="s">
        <v>82</v>
      </c>
      <c r="AV467" s="11" t="s">
        <v>80</v>
      </c>
      <c r="AW467" s="11" t="s">
        <v>36</v>
      </c>
      <c r="AX467" s="11" t="s">
        <v>72</v>
      </c>
      <c r="AY467" s="217" t="s">
        <v>162</v>
      </c>
    </row>
    <row r="468" spans="2:65" s="12" customFormat="1">
      <c r="B468" s="218"/>
      <c r="C468" s="219"/>
      <c r="D468" s="204" t="s">
        <v>173</v>
      </c>
      <c r="E468" s="220" t="s">
        <v>21</v>
      </c>
      <c r="F468" s="221" t="s">
        <v>287</v>
      </c>
      <c r="G468" s="219"/>
      <c r="H468" s="222">
        <v>18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173</v>
      </c>
      <c r="AU468" s="228" t="s">
        <v>82</v>
      </c>
      <c r="AV468" s="12" t="s">
        <v>82</v>
      </c>
      <c r="AW468" s="12" t="s">
        <v>36</v>
      </c>
      <c r="AX468" s="12" t="s">
        <v>72</v>
      </c>
      <c r="AY468" s="228" t="s">
        <v>162</v>
      </c>
    </row>
    <row r="469" spans="2:65" s="13" customFormat="1">
      <c r="B469" s="229"/>
      <c r="C469" s="230"/>
      <c r="D469" s="231" t="s">
        <v>173</v>
      </c>
      <c r="E469" s="232" t="s">
        <v>21</v>
      </c>
      <c r="F469" s="233" t="s">
        <v>177</v>
      </c>
      <c r="G469" s="230"/>
      <c r="H469" s="234">
        <v>18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173</v>
      </c>
      <c r="AU469" s="240" t="s">
        <v>82</v>
      </c>
      <c r="AV469" s="13" t="s">
        <v>169</v>
      </c>
      <c r="AW469" s="13" t="s">
        <v>36</v>
      </c>
      <c r="AX469" s="13" t="s">
        <v>80</v>
      </c>
      <c r="AY469" s="240" t="s">
        <v>162</v>
      </c>
    </row>
    <row r="470" spans="2:65" s="1" customFormat="1" ht="20.45" customHeight="1">
      <c r="B470" s="40"/>
      <c r="C470" s="192" t="s">
        <v>549</v>
      </c>
      <c r="D470" s="192" t="s">
        <v>164</v>
      </c>
      <c r="E470" s="193" t="s">
        <v>579</v>
      </c>
      <c r="F470" s="194" t="s">
        <v>580</v>
      </c>
      <c r="G470" s="195" t="s">
        <v>167</v>
      </c>
      <c r="H470" s="196">
        <v>15</v>
      </c>
      <c r="I470" s="197"/>
      <c r="J470" s="198">
        <f>ROUND(I470*H470,2)</f>
        <v>0</v>
      </c>
      <c r="K470" s="194" t="s">
        <v>168</v>
      </c>
      <c r="L470" s="60"/>
      <c r="M470" s="199" t="s">
        <v>21</v>
      </c>
      <c r="N470" s="200" t="s">
        <v>43</v>
      </c>
      <c r="O470" s="41"/>
      <c r="P470" s="201">
        <f>O470*H470</f>
        <v>0</v>
      </c>
      <c r="Q470" s="201">
        <v>0</v>
      </c>
      <c r="R470" s="201">
        <f>Q470*H470</f>
        <v>0</v>
      </c>
      <c r="S470" s="201">
        <v>2.65</v>
      </c>
      <c r="T470" s="202">
        <f>S470*H470</f>
        <v>39.75</v>
      </c>
      <c r="AR470" s="23" t="s">
        <v>169</v>
      </c>
      <c r="AT470" s="23" t="s">
        <v>164</v>
      </c>
      <c r="AU470" s="23" t="s">
        <v>82</v>
      </c>
      <c r="AY470" s="23" t="s">
        <v>162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80</v>
      </c>
      <c r="BK470" s="203">
        <f>ROUND(I470*H470,2)</f>
        <v>0</v>
      </c>
      <c r="BL470" s="23" t="s">
        <v>169</v>
      </c>
      <c r="BM470" s="23" t="s">
        <v>581</v>
      </c>
    </row>
    <row r="471" spans="2:65" s="1" customFormat="1" ht="40.5">
      <c r="B471" s="40"/>
      <c r="C471" s="62"/>
      <c r="D471" s="204" t="s">
        <v>171</v>
      </c>
      <c r="E471" s="62"/>
      <c r="F471" s="205" t="s">
        <v>582</v>
      </c>
      <c r="G471" s="62"/>
      <c r="H471" s="62"/>
      <c r="I471" s="162"/>
      <c r="J471" s="62"/>
      <c r="K471" s="62"/>
      <c r="L471" s="60"/>
      <c r="M471" s="206"/>
      <c r="N471" s="41"/>
      <c r="O471" s="41"/>
      <c r="P471" s="41"/>
      <c r="Q471" s="41"/>
      <c r="R471" s="41"/>
      <c r="S471" s="41"/>
      <c r="T471" s="77"/>
      <c r="AT471" s="23" t="s">
        <v>171</v>
      </c>
      <c r="AU471" s="23" t="s">
        <v>82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174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1" customFormat="1">
      <c r="B473" s="207"/>
      <c r="C473" s="208"/>
      <c r="D473" s="204" t="s">
        <v>173</v>
      </c>
      <c r="E473" s="209" t="s">
        <v>21</v>
      </c>
      <c r="F473" s="210" t="s">
        <v>583</v>
      </c>
      <c r="G473" s="208"/>
      <c r="H473" s="211" t="s">
        <v>21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173</v>
      </c>
      <c r="AU473" s="217" t="s">
        <v>82</v>
      </c>
      <c r="AV473" s="11" t="s">
        <v>80</v>
      </c>
      <c r="AW473" s="11" t="s">
        <v>36</v>
      </c>
      <c r="AX473" s="11" t="s">
        <v>72</v>
      </c>
      <c r="AY473" s="217" t="s">
        <v>162</v>
      </c>
    </row>
    <row r="474" spans="2:65" s="12" customFormat="1">
      <c r="B474" s="218"/>
      <c r="C474" s="219"/>
      <c r="D474" s="204" t="s">
        <v>173</v>
      </c>
      <c r="E474" s="220" t="s">
        <v>21</v>
      </c>
      <c r="F474" s="221" t="s">
        <v>10</v>
      </c>
      <c r="G474" s="219"/>
      <c r="H474" s="222">
        <v>15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173</v>
      </c>
      <c r="AU474" s="228" t="s">
        <v>82</v>
      </c>
      <c r="AV474" s="12" t="s">
        <v>82</v>
      </c>
      <c r="AW474" s="12" t="s">
        <v>36</v>
      </c>
      <c r="AX474" s="12" t="s">
        <v>72</v>
      </c>
      <c r="AY474" s="228" t="s">
        <v>162</v>
      </c>
    </row>
    <row r="475" spans="2:65" s="13" customFormat="1">
      <c r="B475" s="229"/>
      <c r="C475" s="230"/>
      <c r="D475" s="231" t="s">
        <v>173</v>
      </c>
      <c r="E475" s="232" t="s">
        <v>21</v>
      </c>
      <c r="F475" s="233" t="s">
        <v>177</v>
      </c>
      <c r="G475" s="230"/>
      <c r="H475" s="234">
        <v>15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173</v>
      </c>
      <c r="AU475" s="240" t="s">
        <v>82</v>
      </c>
      <c r="AV475" s="13" t="s">
        <v>169</v>
      </c>
      <c r="AW475" s="13" t="s">
        <v>36</v>
      </c>
      <c r="AX475" s="13" t="s">
        <v>80</v>
      </c>
      <c r="AY475" s="240" t="s">
        <v>162</v>
      </c>
    </row>
    <row r="476" spans="2:65" s="1" customFormat="1" ht="20.45" customHeight="1">
      <c r="B476" s="40"/>
      <c r="C476" s="192" t="s">
        <v>584</v>
      </c>
      <c r="D476" s="192" t="s">
        <v>164</v>
      </c>
      <c r="E476" s="193" t="s">
        <v>585</v>
      </c>
      <c r="F476" s="194" t="s">
        <v>586</v>
      </c>
      <c r="G476" s="195" t="s">
        <v>167</v>
      </c>
      <c r="H476" s="196">
        <v>109</v>
      </c>
      <c r="I476" s="197"/>
      <c r="J476" s="198">
        <f>ROUND(I476*H476,2)</f>
        <v>0</v>
      </c>
      <c r="K476" s="194" t="s">
        <v>168</v>
      </c>
      <c r="L476" s="60"/>
      <c r="M476" s="199" t="s">
        <v>21</v>
      </c>
      <c r="N476" s="200" t="s">
        <v>43</v>
      </c>
      <c r="O476" s="41"/>
      <c r="P476" s="201">
        <f>O476*H476</f>
        <v>0</v>
      </c>
      <c r="Q476" s="201">
        <v>0</v>
      </c>
      <c r="R476" s="201">
        <f>Q476*H476</f>
        <v>0</v>
      </c>
      <c r="S476" s="201">
        <v>2.85</v>
      </c>
      <c r="T476" s="202">
        <f>S476*H476</f>
        <v>310.65000000000003</v>
      </c>
      <c r="AR476" s="23" t="s">
        <v>169</v>
      </c>
      <c r="AT476" s="23" t="s">
        <v>164</v>
      </c>
      <c r="AU476" s="23" t="s">
        <v>82</v>
      </c>
      <c r="AY476" s="23" t="s">
        <v>162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3" t="s">
        <v>80</v>
      </c>
      <c r="BK476" s="203">
        <f>ROUND(I476*H476,2)</f>
        <v>0</v>
      </c>
      <c r="BL476" s="23" t="s">
        <v>169</v>
      </c>
      <c r="BM476" s="23" t="s">
        <v>587</v>
      </c>
    </row>
    <row r="477" spans="2:65" s="1" customFormat="1" ht="40.5">
      <c r="B477" s="40"/>
      <c r="C477" s="62"/>
      <c r="D477" s="204" t="s">
        <v>171</v>
      </c>
      <c r="E477" s="62"/>
      <c r="F477" s="205" t="s">
        <v>588</v>
      </c>
      <c r="G477" s="62"/>
      <c r="H477" s="62"/>
      <c r="I477" s="162"/>
      <c r="J477" s="62"/>
      <c r="K477" s="62"/>
      <c r="L477" s="60"/>
      <c r="M477" s="206"/>
      <c r="N477" s="41"/>
      <c r="O477" s="41"/>
      <c r="P477" s="41"/>
      <c r="Q477" s="41"/>
      <c r="R477" s="41"/>
      <c r="S477" s="41"/>
      <c r="T477" s="77"/>
      <c r="AT477" s="23" t="s">
        <v>171</v>
      </c>
      <c r="AU477" s="23" t="s">
        <v>82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174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1" customFormat="1">
      <c r="B479" s="207"/>
      <c r="C479" s="208"/>
      <c r="D479" s="204" t="s">
        <v>173</v>
      </c>
      <c r="E479" s="209" t="s">
        <v>21</v>
      </c>
      <c r="F479" s="210" t="s">
        <v>589</v>
      </c>
      <c r="G479" s="208"/>
      <c r="H479" s="211" t="s">
        <v>21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173</v>
      </c>
      <c r="AU479" s="217" t="s">
        <v>82</v>
      </c>
      <c r="AV479" s="11" t="s">
        <v>80</v>
      </c>
      <c r="AW479" s="11" t="s">
        <v>36</v>
      </c>
      <c r="AX479" s="11" t="s">
        <v>72</v>
      </c>
      <c r="AY479" s="217" t="s">
        <v>162</v>
      </c>
    </row>
    <row r="480" spans="2:65" s="12" customFormat="1">
      <c r="B480" s="218"/>
      <c r="C480" s="219"/>
      <c r="D480" s="204" t="s">
        <v>173</v>
      </c>
      <c r="E480" s="220" t="s">
        <v>21</v>
      </c>
      <c r="F480" s="221" t="s">
        <v>590</v>
      </c>
      <c r="G480" s="219"/>
      <c r="H480" s="222">
        <v>81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173</v>
      </c>
      <c r="AU480" s="228" t="s">
        <v>82</v>
      </c>
      <c r="AV480" s="12" t="s">
        <v>82</v>
      </c>
      <c r="AW480" s="12" t="s">
        <v>36</v>
      </c>
      <c r="AX480" s="12" t="s">
        <v>72</v>
      </c>
      <c r="AY480" s="228" t="s">
        <v>162</v>
      </c>
    </row>
    <row r="481" spans="2:65" s="11" customFormat="1">
      <c r="B481" s="207"/>
      <c r="C481" s="208"/>
      <c r="D481" s="204" t="s">
        <v>173</v>
      </c>
      <c r="E481" s="209" t="s">
        <v>21</v>
      </c>
      <c r="F481" s="210" t="s">
        <v>591</v>
      </c>
      <c r="G481" s="208"/>
      <c r="H481" s="211" t="s">
        <v>21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173</v>
      </c>
      <c r="AU481" s="217" t="s">
        <v>82</v>
      </c>
      <c r="AV481" s="11" t="s">
        <v>80</v>
      </c>
      <c r="AW481" s="11" t="s">
        <v>36</v>
      </c>
      <c r="AX481" s="11" t="s">
        <v>72</v>
      </c>
      <c r="AY481" s="217" t="s">
        <v>162</v>
      </c>
    </row>
    <row r="482" spans="2:65" s="12" customFormat="1">
      <c r="B482" s="218"/>
      <c r="C482" s="219"/>
      <c r="D482" s="204" t="s">
        <v>173</v>
      </c>
      <c r="E482" s="220" t="s">
        <v>21</v>
      </c>
      <c r="F482" s="221" t="s">
        <v>356</v>
      </c>
      <c r="G482" s="219"/>
      <c r="H482" s="222">
        <v>28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173</v>
      </c>
      <c r="AU482" s="228" t="s">
        <v>82</v>
      </c>
      <c r="AV482" s="12" t="s">
        <v>82</v>
      </c>
      <c r="AW482" s="12" t="s">
        <v>36</v>
      </c>
      <c r="AX482" s="12" t="s">
        <v>72</v>
      </c>
      <c r="AY482" s="228" t="s">
        <v>162</v>
      </c>
    </row>
    <row r="483" spans="2:65" s="13" customFormat="1">
      <c r="B483" s="229"/>
      <c r="C483" s="230"/>
      <c r="D483" s="204" t="s">
        <v>173</v>
      </c>
      <c r="E483" s="251" t="s">
        <v>21</v>
      </c>
      <c r="F483" s="252" t="s">
        <v>177</v>
      </c>
      <c r="G483" s="230"/>
      <c r="H483" s="253">
        <v>109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173</v>
      </c>
      <c r="AU483" s="240" t="s">
        <v>82</v>
      </c>
      <c r="AV483" s="13" t="s">
        <v>169</v>
      </c>
      <c r="AW483" s="13" t="s">
        <v>36</v>
      </c>
      <c r="AX483" s="13" t="s">
        <v>80</v>
      </c>
      <c r="AY483" s="240" t="s">
        <v>162</v>
      </c>
    </row>
    <row r="484" spans="2:65" s="10" customFormat="1" ht="29.85" customHeight="1">
      <c r="B484" s="175"/>
      <c r="C484" s="176"/>
      <c r="D484" s="189" t="s">
        <v>71</v>
      </c>
      <c r="E484" s="190" t="s">
        <v>592</v>
      </c>
      <c r="F484" s="190" t="s">
        <v>593</v>
      </c>
      <c r="G484" s="176"/>
      <c r="H484" s="176"/>
      <c r="I484" s="179"/>
      <c r="J484" s="191">
        <f>BK484</f>
        <v>0</v>
      </c>
      <c r="K484" s="176"/>
      <c r="L484" s="181"/>
      <c r="M484" s="182"/>
      <c r="N484" s="183"/>
      <c r="O484" s="183"/>
      <c r="P484" s="184">
        <f>SUM(P485:P520)</f>
        <v>0</v>
      </c>
      <c r="Q484" s="183"/>
      <c r="R484" s="184">
        <f>SUM(R485:R520)</f>
        <v>0</v>
      </c>
      <c r="S484" s="183"/>
      <c r="T484" s="185">
        <f>SUM(T485:T520)</f>
        <v>0</v>
      </c>
      <c r="AR484" s="186" t="s">
        <v>80</v>
      </c>
      <c r="AT484" s="187" t="s">
        <v>71</v>
      </c>
      <c r="AU484" s="187" t="s">
        <v>80</v>
      </c>
      <c r="AY484" s="186" t="s">
        <v>162</v>
      </c>
      <c r="BK484" s="188">
        <f>SUM(BK485:BK520)</f>
        <v>0</v>
      </c>
    </row>
    <row r="485" spans="2:65" s="1" customFormat="1" ht="20.45" customHeight="1">
      <c r="B485" s="40"/>
      <c r="C485" s="192" t="s">
        <v>594</v>
      </c>
      <c r="D485" s="192" t="s">
        <v>164</v>
      </c>
      <c r="E485" s="193" t="s">
        <v>595</v>
      </c>
      <c r="F485" s="194" t="s">
        <v>596</v>
      </c>
      <c r="G485" s="195" t="s">
        <v>365</v>
      </c>
      <c r="H485" s="196">
        <v>83.796000000000006</v>
      </c>
      <c r="I485" s="197"/>
      <c r="J485" s="198">
        <f>ROUND(I485*H485,2)</f>
        <v>0</v>
      </c>
      <c r="K485" s="194" t="s">
        <v>168</v>
      </c>
      <c r="L485" s="60"/>
      <c r="M485" s="199" t="s">
        <v>21</v>
      </c>
      <c r="N485" s="200" t="s">
        <v>43</v>
      </c>
      <c r="O485" s="41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AR485" s="23" t="s">
        <v>169</v>
      </c>
      <c r="AT485" s="23" t="s">
        <v>164</v>
      </c>
      <c r="AU485" s="23" t="s">
        <v>82</v>
      </c>
      <c r="AY485" s="23" t="s">
        <v>162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3" t="s">
        <v>80</v>
      </c>
      <c r="BK485" s="203">
        <f>ROUND(I485*H485,2)</f>
        <v>0</v>
      </c>
      <c r="BL485" s="23" t="s">
        <v>169</v>
      </c>
      <c r="BM485" s="23" t="s">
        <v>597</v>
      </c>
    </row>
    <row r="486" spans="2:65" s="1" customFormat="1">
      <c r="B486" s="40"/>
      <c r="C486" s="62"/>
      <c r="D486" s="204" t="s">
        <v>171</v>
      </c>
      <c r="E486" s="62"/>
      <c r="F486" s="205" t="s">
        <v>598</v>
      </c>
      <c r="G486" s="62"/>
      <c r="H486" s="62"/>
      <c r="I486" s="162"/>
      <c r="J486" s="62"/>
      <c r="K486" s="62"/>
      <c r="L486" s="60"/>
      <c r="M486" s="206"/>
      <c r="N486" s="41"/>
      <c r="O486" s="41"/>
      <c r="P486" s="41"/>
      <c r="Q486" s="41"/>
      <c r="R486" s="41"/>
      <c r="S486" s="41"/>
      <c r="T486" s="77"/>
      <c r="AT486" s="23" t="s">
        <v>171</v>
      </c>
      <c r="AU486" s="23" t="s">
        <v>82</v>
      </c>
    </row>
    <row r="487" spans="2:65" s="11" customFormat="1">
      <c r="B487" s="207"/>
      <c r="C487" s="208"/>
      <c r="D487" s="204" t="s">
        <v>173</v>
      </c>
      <c r="E487" s="209" t="s">
        <v>21</v>
      </c>
      <c r="F487" s="210" t="s">
        <v>174</v>
      </c>
      <c r="G487" s="208"/>
      <c r="H487" s="211" t="s">
        <v>21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173</v>
      </c>
      <c r="AU487" s="217" t="s">
        <v>82</v>
      </c>
      <c r="AV487" s="11" t="s">
        <v>80</v>
      </c>
      <c r="AW487" s="11" t="s">
        <v>36</v>
      </c>
      <c r="AX487" s="11" t="s">
        <v>72</v>
      </c>
      <c r="AY487" s="217" t="s">
        <v>162</v>
      </c>
    </row>
    <row r="488" spans="2:65" s="11" customFormat="1">
      <c r="B488" s="207"/>
      <c r="C488" s="208"/>
      <c r="D488" s="204" t="s">
        <v>173</v>
      </c>
      <c r="E488" s="209" t="s">
        <v>21</v>
      </c>
      <c r="F488" s="210" t="s">
        <v>599</v>
      </c>
      <c r="G488" s="208"/>
      <c r="H488" s="211" t="s">
        <v>21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173</v>
      </c>
      <c r="AU488" s="217" t="s">
        <v>82</v>
      </c>
      <c r="AV488" s="11" t="s">
        <v>80</v>
      </c>
      <c r="AW488" s="11" t="s">
        <v>36</v>
      </c>
      <c r="AX488" s="11" t="s">
        <v>72</v>
      </c>
      <c r="AY488" s="217" t="s">
        <v>162</v>
      </c>
    </row>
    <row r="489" spans="2:65" s="12" customFormat="1">
      <c r="B489" s="218"/>
      <c r="C489" s="219"/>
      <c r="D489" s="204" t="s">
        <v>173</v>
      </c>
      <c r="E489" s="220" t="s">
        <v>21</v>
      </c>
      <c r="F489" s="221" t="s">
        <v>600</v>
      </c>
      <c r="G489" s="219"/>
      <c r="H489" s="222">
        <v>83.796000000000006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173</v>
      </c>
      <c r="AU489" s="228" t="s">
        <v>82</v>
      </c>
      <c r="AV489" s="12" t="s">
        <v>82</v>
      </c>
      <c r="AW489" s="12" t="s">
        <v>36</v>
      </c>
      <c r="AX489" s="12" t="s">
        <v>72</v>
      </c>
      <c r="AY489" s="228" t="s">
        <v>162</v>
      </c>
    </row>
    <row r="490" spans="2:65" s="13" customFormat="1">
      <c r="B490" s="229"/>
      <c r="C490" s="230"/>
      <c r="D490" s="231" t="s">
        <v>173</v>
      </c>
      <c r="E490" s="232" t="s">
        <v>21</v>
      </c>
      <c r="F490" s="233" t="s">
        <v>177</v>
      </c>
      <c r="G490" s="230"/>
      <c r="H490" s="234">
        <v>83.796000000000006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173</v>
      </c>
      <c r="AU490" s="240" t="s">
        <v>82</v>
      </c>
      <c r="AV490" s="13" t="s">
        <v>169</v>
      </c>
      <c r="AW490" s="13" t="s">
        <v>36</v>
      </c>
      <c r="AX490" s="13" t="s">
        <v>80</v>
      </c>
      <c r="AY490" s="240" t="s">
        <v>162</v>
      </c>
    </row>
    <row r="491" spans="2:65" s="1" customFormat="1" ht="28.9" customHeight="1">
      <c r="B491" s="40"/>
      <c r="C491" s="192" t="s">
        <v>601</v>
      </c>
      <c r="D491" s="192" t="s">
        <v>164</v>
      </c>
      <c r="E491" s="193" t="s">
        <v>602</v>
      </c>
      <c r="F491" s="194" t="s">
        <v>603</v>
      </c>
      <c r="G491" s="195" t="s">
        <v>365</v>
      </c>
      <c r="H491" s="196">
        <v>310.64999999999998</v>
      </c>
      <c r="I491" s="197"/>
      <c r="J491" s="198">
        <f>ROUND(I491*H491,2)</f>
        <v>0</v>
      </c>
      <c r="K491" s="194" t="s">
        <v>168</v>
      </c>
      <c r="L491" s="60"/>
      <c r="M491" s="199" t="s">
        <v>21</v>
      </c>
      <c r="N491" s="200" t="s">
        <v>43</v>
      </c>
      <c r="O491" s="41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3" t="s">
        <v>169</v>
      </c>
      <c r="AT491" s="23" t="s">
        <v>164</v>
      </c>
      <c r="AU491" s="23" t="s">
        <v>82</v>
      </c>
      <c r="AY491" s="23" t="s">
        <v>162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80</v>
      </c>
      <c r="BK491" s="203">
        <f>ROUND(I491*H491,2)</f>
        <v>0</v>
      </c>
      <c r="BL491" s="23" t="s">
        <v>169</v>
      </c>
      <c r="BM491" s="23" t="s">
        <v>604</v>
      </c>
    </row>
    <row r="492" spans="2:65" s="1" customFormat="1">
      <c r="B492" s="40"/>
      <c r="C492" s="62"/>
      <c r="D492" s="204" t="s">
        <v>171</v>
      </c>
      <c r="E492" s="62"/>
      <c r="F492" s="205" t="s">
        <v>605</v>
      </c>
      <c r="G492" s="62"/>
      <c r="H492" s="62"/>
      <c r="I492" s="162"/>
      <c r="J492" s="62"/>
      <c r="K492" s="62"/>
      <c r="L492" s="60"/>
      <c r="M492" s="206"/>
      <c r="N492" s="41"/>
      <c r="O492" s="41"/>
      <c r="P492" s="41"/>
      <c r="Q492" s="41"/>
      <c r="R492" s="41"/>
      <c r="S492" s="41"/>
      <c r="T492" s="77"/>
      <c r="AT492" s="23" t="s">
        <v>171</v>
      </c>
      <c r="AU492" s="23" t="s">
        <v>82</v>
      </c>
    </row>
    <row r="493" spans="2:65" s="11" customFormat="1">
      <c r="B493" s="207"/>
      <c r="C493" s="208"/>
      <c r="D493" s="204" t="s">
        <v>173</v>
      </c>
      <c r="E493" s="209" t="s">
        <v>21</v>
      </c>
      <c r="F493" s="210" t="s">
        <v>174</v>
      </c>
      <c r="G493" s="208"/>
      <c r="H493" s="211" t="s">
        <v>21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173</v>
      </c>
      <c r="AU493" s="217" t="s">
        <v>82</v>
      </c>
      <c r="AV493" s="11" t="s">
        <v>80</v>
      </c>
      <c r="AW493" s="11" t="s">
        <v>36</v>
      </c>
      <c r="AX493" s="11" t="s">
        <v>72</v>
      </c>
      <c r="AY493" s="217" t="s">
        <v>162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606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2" customFormat="1">
      <c r="B495" s="218"/>
      <c r="C495" s="219"/>
      <c r="D495" s="204" t="s">
        <v>173</v>
      </c>
      <c r="E495" s="220" t="s">
        <v>21</v>
      </c>
      <c r="F495" s="221" t="s">
        <v>607</v>
      </c>
      <c r="G495" s="219"/>
      <c r="H495" s="222">
        <v>310.64999999999998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173</v>
      </c>
      <c r="AU495" s="228" t="s">
        <v>82</v>
      </c>
      <c r="AV495" s="12" t="s">
        <v>82</v>
      </c>
      <c r="AW495" s="12" t="s">
        <v>36</v>
      </c>
      <c r="AX495" s="12" t="s">
        <v>72</v>
      </c>
      <c r="AY495" s="228" t="s">
        <v>162</v>
      </c>
    </row>
    <row r="496" spans="2:65" s="13" customFormat="1">
      <c r="B496" s="229"/>
      <c r="C496" s="230"/>
      <c r="D496" s="231" t="s">
        <v>173</v>
      </c>
      <c r="E496" s="232" t="s">
        <v>21</v>
      </c>
      <c r="F496" s="233" t="s">
        <v>177</v>
      </c>
      <c r="G496" s="230"/>
      <c r="H496" s="234">
        <v>310.64999999999998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173</v>
      </c>
      <c r="AU496" s="240" t="s">
        <v>82</v>
      </c>
      <c r="AV496" s="13" t="s">
        <v>169</v>
      </c>
      <c r="AW496" s="13" t="s">
        <v>36</v>
      </c>
      <c r="AX496" s="13" t="s">
        <v>80</v>
      </c>
      <c r="AY496" s="240" t="s">
        <v>162</v>
      </c>
    </row>
    <row r="497" spans="2:65" s="1" customFormat="1" ht="20.45" customHeight="1">
      <c r="B497" s="40"/>
      <c r="C497" s="192" t="s">
        <v>608</v>
      </c>
      <c r="D497" s="192" t="s">
        <v>164</v>
      </c>
      <c r="E497" s="193" t="s">
        <v>609</v>
      </c>
      <c r="F497" s="194" t="s">
        <v>610</v>
      </c>
      <c r="G497" s="195" t="s">
        <v>365</v>
      </c>
      <c r="H497" s="196">
        <v>310.64999999999998</v>
      </c>
      <c r="I497" s="197"/>
      <c r="J497" s="198">
        <f>ROUND(I497*H497,2)</f>
        <v>0</v>
      </c>
      <c r="K497" s="194" t="s">
        <v>168</v>
      </c>
      <c r="L497" s="60"/>
      <c r="M497" s="199" t="s">
        <v>21</v>
      </c>
      <c r="N497" s="200" t="s">
        <v>43</v>
      </c>
      <c r="O497" s="41"/>
      <c r="P497" s="201">
        <f>O497*H497</f>
        <v>0</v>
      </c>
      <c r="Q497" s="201">
        <v>0</v>
      </c>
      <c r="R497" s="201">
        <f>Q497*H497</f>
        <v>0</v>
      </c>
      <c r="S497" s="201">
        <v>0</v>
      </c>
      <c r="T497" s="202">
        <f>S497*H497</f>
        <v>0</v>
      </c>
      <c r="AR497" s="23" t="s">
        <v>169</v>
      </c>
      <c r="AT497" s="23" t="s">
        <v>164</v>
      </c>
      <c r="AU497" s="23" t="s">
        <v>82</v>
      </c>
      <c r="AY497" s="23" t="s">
        <v>162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80</v>
      </c>
      <c r="BK497" s="203">
        <f>ROUND(I497*H497,2)</f>
        <v>0</v>
      </c>
      <c r="BL497" s="23" t="s">
        <v>169</v>
      </c>
      <c r="BM497" s="23" t="s">
        <v>611</v>
      </c>
    </row>
    <row r="498" spans="2:65" s="1" customFormat="1" ht="40.5">
      <c r="B498" s="40"/>
      <c r="C498" s="62"/>
      <c r="D498" s="204" t="s">
        <v>171</v>
      </c>
      <c r="E498" s="62"/>
      <c r="F498" s="205" t="s">
        <v>612</v>
      </c>
      <c r="G498" s="62"/>
      <c r="H498" s="62"/>
      <c r="I498" s="162"/>
      <c r="J498" s="62"/>
      <c r="K498" s="62"/>
      <c r="L498" s="60"/>
      <c r="M498" s="206"/>
      <c r="N498" s="41"/>
      <c r="O498" s="41"/>
      <c r="P498" s="41"/>
      <c r="Q498" s="41"/>
      <c r="R498" s="41"/>
      <c r="S498" s="41"/>
      <c r="T498" s="77"/>
      <c r="AT498" s="23" t="s">
        <v>171</v>
      </c>
      <c r="AU498" s="23" t="s">
        <v>82</v>
      </c>
    </row>
    <row r="499" spans="2:65" s="11" customFormat="1">
      <c r="B499" s="207"/>
      <c r="C499" s="208"/>
      <c r="D499" s="204" t="s">
        <v>173</v>
      </c>
      <c r="E499" s="209" t="s">
        <v>21</v>
      </c>
      <c r="F499" s="210" t="s">
        <v>174</v>
      </c>
      <c r="G499" s="208"/>
      <c r="H499" s="211" t="s">
        <v>21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173</v>
      </c>
      <c r="AU499" s="217" t="s">
        <v>82</v>
      </c>
      <c r="AV499" s="11" t="s">
        <v>80</v>
      </c>
      <c r="AW499" s="11" t="s">
        <v>36</v>
      </c>
      <c r="AX499" s="11" t="s">
        <v>72</v>
      </c>
      <c r="AY499" s="217" t="s">
        <v>162</v>
      </c>
    </row>
    <row r="500" spans="2:65" s="11" customFormat="1">
      <c r="B500" s="207"/>
      <c r="C500" s="208"/>
      <c r="D500" s="204" t="s">
        <v>173</v>
      </c>
      <c r="E500" s="209" t="s">
        <v>21</v>
      </c>
      <c r="F500" s="210" t="s">
        <v>613</v>
      </c>
      <c r="G500" s="208"/>
      <c r="H500" s="211" t="s">
        <v>21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173</v>
      </c>
      <c r="AU500" s="217" t="s">
        <v>82</v>
      </c>
      <c r="AV500" s="11" t="s">
        <v>80</v>
      </c>
      <c r="AW500" s="11" t="s">
        <v>36</v>
      </c>
      <c r="AX500" s="11" t="s">
        <v>72</v>
      </c>
      <c r="AY500" s="217" t="s">
        <v>162</v>
      </c>
    </row>
    <row r="501" spans="2:65" s="12" customFormat="1">
      <c r="B501" s="218"/>
      <c r="C501" s="219"/>
      <c r="D501" s="204" t="s">
        <v>173</v>
      </c>
      <c r="E501" s="220" t="s">
        <v>21</v>
      </c>
      <c r="F501" s="221" t="s">
        <v>607</v>
      </c>
      <c r="G501" s="219"/>
      <c r="H501" s="222">
        <v>310.64999999999998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173</v>
      </c>
      <c r="AU501" s="228" t="s">
        <v>82</v>
      </c>
      <c r="AV501" s="12" t="s">
        <v>82</v>
      </c>
      <c r="AW501" s="12" t="s">
        <v>36</v>
      </c>
      <c r="AX501" s="12" t="s">
        <v>72</v>
      </c>
      <c r="AY501" s="228" t="s">
        <v>162</v>
      </c>
    </row>
    <row r="502" spans="2:65" s="13" customFormat="1">
      <c r="B502" s="229"/>
      <c r="C502" s="230"/>
      <c r="D502" s="231" t="s">
        <v>173</v>
      </c>
      <c r="E502" s="232" t="s">
        <v>21</v>
      </c>
      <c r="F502" s="233" t="s">
        <v>177</v>
      </c>
      <c r="G502" s="230"/>
      <c r="H502" s="234">
        <v>310.64999999999998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173</v>
      </c>
      <c r="AU502" s="240" t="s">
        <v>82</v>
      </c>
      <c r="AV502" s="13" t="s">
        <v>169</v>
      </c>
      <c r="AW502" s="13" t="s">
        <v>36</v>
      </c>
      <c r="AX502" s="13" t="s">
        <v>80</v>
      </c>
      <c r="AY502" s="240" t="s">
        <v>162</v>
      </c>
    </row>
    <row r="503" spans="2:65" s="1" customFormat="1" ht="20.45" customHeight="1">
      <c r="B503" s="40"/>
      <c r="C503" s="192" t="s">
        <v>614</v>
      </c>
      <c r="D503" s="192" t="s">
        <v>164</v>
      </c>
      <c r="E503" s="193" t="s">
        <v>615</v>
      </c>
      <c r="F503" s="194" t="s">
        <v>616</v>
      </c>
      <c r="G503" s="195" t="s">
        <v>365</v>
      </c>
      <c r="H503" s="196">
        <v>394.44600000000003</v>
      </c>
      <c r="I503" s="197"/>
      <c r="J503" s="198">
        <f>ROUND(I503*H503,2)</f>
        <v>0</v>
      </c>
      <c r="K503" s="194" t="s">
        <v>168</v>
      </c>
      <c r="L503" s="60"/>
      <c r="M503" s="199" t="s">
        <v>21</v>
      </c>
      <c r="N503" s="200" t="s">
        <v>43</v>
      </c>
      <c r="O503" s="41"/>
      <c r="P503" s="201">
        <f>O503*H503</f>
        <v>0</v>
      </c>
      <c r="Q503" s="201">
        <v>0</v>
      </c>
      <c r="R503" s="201">
        <f>Q503*H503</f>
        <v>0</v>
      </c>
      <c r="S503" s="201">
        <v>0</v>
      </c>
      <c r="T503" s="202">
        <f>S503*H503</f>
        <v>0</v>
      </c>
      <c r="AR503" s="23" t="s">
        <v>169</v>
      </c>
      <c r="AT503" s="23" t="s">
        <v>164</v>
      </c>
      <c r="AU503" s="23" t="s">
        <v>82</v>
      </c>
      <c r="AY503" s="23" t="s">
        <v>162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3" t="s">
        <v>80</v>
      </c>
      <c r="BK503" s="203">
        <f>ROUND(I503*H503,2)</f>
        <v>0</v>
      </c>
      <c r="BL503" s="23" t="s">
        <v>169</v>
      </c>
      <c r="BM503" s="23" t="s">
        <v>617</v>
      </c>
    </row>
    <row r="504" spans="2:65" s="1" customFormat="1" ht="27">
      <c r="B504" s="40"/>
      <c r="C504" s="62"/>
      <c r="D504" s="204" t="s">
        <v>171</v>
      </c>
      <c r="E504" s="62"/>
      <c r="F504" s="205" t="s">
        <v>618</v>
      </c>
      <c r="G504" s="62"/>
      <c r="H504" s="62"/>
      <c r="I504" s="162"/>
      <c r="J504" s="62"/>
      <c r="K504" s="62"/>
      <c r="L504" s="60"/>
      <c r="M504" s="206"/>
      <c r="N504" s="41"/>
      <c r="O504" s="41"/>
      <c r="P504" s="41"/>
      <c r="Q504" s="41"/>
      <c r="R504" s="41"/>
      <c r="S504" s="41"/>
      <c r="T504" s="77"/>
      <c r="AT504" s="23" t="s">
        <v>171</v>
      </c>
      <c r="AU504" s="23" t="s">
        <v>82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174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1" customFormat="1">
      <c r="B506" s="207"/>
      <c r="C506" s="208"/>
      <c r="D506" s="204" t="s">
        <v>173</v>
      </c>
      <c r="E506" s="209" t="s">
        <v>21</v>
      </c>
      <c r="F506" s="210" t="s">
        <v>619</v>
      </c>
      <c r="G506" s="208"/>
      <c r="H506" s="211" t="s">
        <v>21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173</v>
      </c>
      <c r="AU506" s="217" t="s">
        <v>82</v>
      </c>
      <c r="AV506" s="11" t="s">
        <v>80</v>
      </c>
      <c r="AW506" s="11" t="s">
        <v>36</v>
      </c>
      <c r="AX506" s="11" t="s">
        <v>72</v>
      </c>
      <c r="AY506" s="217" t="s">
        <v>162</v>
      </c>
    </row>
    <row r="507" spans="2:65" s="12" customFormat="1">
      <c r="B507" s="218"/>
      <c r="C507" s="219"/>
      <c r="D507" s="204" t="s">
        <v>173</v>
      </c>
      <c r="E507" s="220" t="s">
        <v>21</v>
      </c>
      <c r="F507" s="221" t="s">
        <v>620</v>
      </c>
      <c r="G507" s="219"/>
      <c r="H507" s="222">
        <v>394.44600000000003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173</v>
      </c>
      <c r="AU507" s="228" t="s">
        <v>82</v>
      </c>
      <c r="AV507" s="12" t="s">
        <v>82</v>
      </c>
      <c r="AW507" s="12" t="s">
        <v>36</v>
      </c>
      <c r="AX507" s="12" t="s">
        <v>72</v>
      </c>
      <c r="AY507" s="228" t="s">
        <v>162</v>
      </c>
    </row>
    <row r="508" spans="2:65" s="13" customFormat="1">
      <c r="B508" s="229"/>
      <c r="C508" s="230"/>
      <c r="D508" s="231" t="s">
        <v>173</v>
      </c>
      <c r="E508" s="232" t="s">
        <v>21</v>
      </c>
      <c r="F508" s="233" t="s">
        <v>177</v>
      </c>
      <c r="G508" s="230"/>
      <c r="H508" s="234">
        <v>394.44600000000003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173</v>
      </c>
      <c r="AU508" s="240" t="s">
        <v>82</v>
      </c>
      <c r="AV508" s="13" t="s">
        <v>169</v>
      </c>
      <c r="AW508" s="13" t="s">
        <v>36</v>
      </c>
      <c r="AX508" s="13" t="s">
        <v>80</v>
      </c>
      <c r="AY508" s="240" t="s">
        <v>162</v>
      </c>
    </row>
    <row r="509" spans="2:65" s="1" customFormat="1" ht="20.45" customHeight="1">
      <c r="B509" s="40"/>
      <c r="C509" s="192" t="s">
        <v>621</v>
      </c>
      <c r="D509" s="192" t="s">
        <v>164</v>
      </c>
      <c r="E509" s="193" t="s">
        <v>622</v>
      </c>
      <c r="F509" s="194" t="s">
        <v>623</v>
      </c>
      <c r="G509" s="195" t="s">
        <v>365</v>
      </c>
      <c r="H509" s="196">
        <v>7494.4740000000002</v>
      </c>
      <c r="I509" s="197"/>
      <c r="J509" s="198">
        <f>ROUND(I509*H509,2)</f>
        <v>0</v>
      </c>
      <c r="K509" s="194" t="s">
        <v>168</v>
      </c>
      <c r="L509" s="60"/>
      <c r="M509" s="199" t="s">
        <v>21</v>
      </c>
      <c r="N509" s="200" t="s">
        <v>43</v>
      </c>
      <c r="O509" s="41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AR509" s="23" t="s">
        <v>169</v>
      </c>
      <c r="AT509" s="23" t="s">
        <v>164</v>
      </c>
      <c r="AU509" s="23" t="s">
        <v>82</v>
      </c>
      <c r="AY509" s="23" t="s">
        <v>162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23" t="s">
        <v>80</v>
      </c>
      <c r="BK509" s="203">
        <f>ROUND(I509*H509,2)</f>
        <v>0</v>
      </c>
      <c r="BL509" s="23" t="s">
        <v>169</v>
      </c>
      <c r="BM509" s="23" t="s">
        <v>624</v>
      </c>
    </row>
    <row r="510" spans="2:65" s="1" customFormat="1" ht="40.5">
      <c r="B510" s="40"/>
      <c r="C510" s="62"/>
      <c r="D510" s="204" t="s">
        <v>171</v>
      </c>
      <c r="E510" s="62"/>
      <c r="F510" s="205" t="s">
        <v>625</v>
      </c>
      <c r="G510" s="62"/>
      <c r="H510" s="62"/>
      <c r="I510" s="162"/>
      <c r="J510" s="62"/>
      <c r="K510" s="62"/>
      <c r="L510" s="60"/>
      <c r="M510" s="206"/>
      <c r="N510" s="41"/>
      <c r="O510" s="41"/>
      <c r="P510" s="41"/>
      <c r="Q510" s="41"/>
      <c r="R510" s="41"/>
      <c r="S510" s="41"/>
      <c r="T510" s="77"/>
      <c r="AT510" s="23" t="s">
        <v>171</v>
      </c>
      <c r="AU510" s="23" t="s">
        <v>82</v>
      </c>
    </row>
    <row r="511" spans="2:65" s="11" customFormat="1">
      <c r="B511" s="207"/>
      <c r="C511" s="208"/>
      <c r="D511" s="204" t="s">
        <v>173</v>
      </c>
      <c r="E511" s="209" t="s">
        <v>21</v>
      </c>
      <c r="F511" s="210" t="s">
        <v>174</v>
      </c>
      <c r="G511" s="208"/>
      <c r="H511" s="211" t="s">
        <v>21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173</v>
      </c>
      <c r="AU511" s="217" t="s">
        <v>82</v>
      </c>
      <c r="AV511" s="11" t="s">
        <v>80</v>
      </c>
      <c r="AW511" s="11" t="s">
        <v>36</v>
      </c>
      <c r="AX511" s="11" t="s">
        <v>72</v>
      </c>
      <c r="AY511" s="217" t="s">
        <v>162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626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627</v>
      </c>
      <c r="G513" s="219"/>
      <c r="H513" s="222">
        <v>7494.4740000000002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7494.4740000000002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0.45" customHeight="1">
      <c r="B515" s="40"/>
      <c r="C515" s="192" t="s">
        <v>567</v>
      </c>
      <c r="D515" s="192" t="s">
        <v>164</v>
      </c>
      <c r="E515" s="193" t="s">
        <v>628</v>
      </c>
      <c r="F515" s="194" t="s">
        <v>629</v>
      </c>
      <c r="G515" s="195" t="s">
        <v>365</v>
      </c>
      <c r="H515" s="196">
        <v>0.29399999999999998</v>
      </c>
      <c r="I515" s="197"/>
      <c r="J515" s="198">
        <f>ROUND(I515*H515,2)</f>
        <v>0</v>
      </c>
      <c r="K515" s="194" t="s">
        <v>21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169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169</v>
      </c>
      <c r="BM515" s="23" t="s">
        <v>630</v>
      </c>
    </row>
    <row r="516" spans="2:65" s="1" customFormat="1">
      <c r="B516" s="40"/>
      <c r="C516" s="62"/>
      <c r="D516" s="204" t="s">
        <v>171</v>
      </c>
      <c r="E516" s="62"/>
      <c r="F516" s="205" t="s">
        <v>629</v>
      </c>
      <c r="G516" s="62"/>
      <c r="H516" s="62"/>
      <c r="I516" s="162"/>
      <c r="J516" s="62"/>
      <c r="K516" s="62"/>
      <c r="L516" s="60"/>
      <c r="M516" s="206"/>
      <c r="N516" s="41"/>
      <c r="O516" s="41"/>
      <c r="P516" s="41"/>
      <c r="Q516" s="41"/>
      <c r="R516" s="41"/>
      <c r="S516" s="41"/>
      <c r="T516" s="77"/>
      <c r="AT516" s="23" t="s">
        <v>171</v>
      </c>
      <c r="AU516" s="23" t="s">
        <v>82</v>
      </c>
    </row>
    <row r="517" spans="2:65" s="11" customFormat="1">
      <c r="B517" s="207"/>
      <c r="C517" s="208"/>
      <c r="D517" s="204" t="s">
        <v>173</v>
      </c>
      <c r="E517" s="209" t="s">
        <v>21</v>
      </c>
      <c r="F517" s="210" t="s">
        <v>174</v>
      </c>
      <c r="G517" s="208"/>
      <c r="H517" s="211" t="s">
        <v>21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173</v>
      </c>
      <c r="AU517" s="217" t="s">
        <v>82</v>
      </c>
      <c r="AV517" s="11" t="s">
        <v>80</v>
      </c>
      <c r="AW517" s="11" t="s">
        <v>36</v>
      </c>
      <c r="AX517" s="11" t="s">
        <v>72</v>
      </c>
      <c r="AY517" s="217" t="s">
        <v>162</v>
      </c>
    </row>
    <row r="518" spans="2:65" s="11" customFormat="1">
      <c r="B518" s="207"/>
      <c r="C518" s="208"/>
      <c r="D518" s="204" t="s">
        <v>173</v>
      </c>
      <c r="E518" s="209" t="s">
        <v>21</v>
      </c>
      <c r="F518" s="210" t="s">
        <v>631</v>
      </c>
      <c r="G518" s="208"/>
      <c r="H518" s="211" t="s">
        <v>21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173</v>
      </c>
      <c r="AU518" s="217" t="s">
        <v>82</v>
      </c>
      <c r="AV518" s="11" t="s">
        <v>80</v>
      </c>
      <c r="AW518" s="11" t="s">
        <v>36</v>
      </c>
      <c r="AX518" s="11" t="s">
        <v>72</v>
      </c>
      <c r="AY518" s="217" t="s">
        <v>162</v>
      </c>
    </row>
    <row r="519" spans="2:65" s="12" customFormat="1">
      <c r="B519" s="218"/>
      <c r="C519" s="219"/>
      <c r="D519" s="204" t="s">
        <v>173</v>
      </c>
      <c r="E519" s="220" t="s">
        <v>21</v>
      </c>
      <c r="F519" s="221" t="s">
        <v>632</v>
      </c>
      <c r="G519" s="219"/>
      <c r="H519" s="222">
        <v>0.29399999999999998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173</v>
      </c>
      <c r="AU519" s="228" t="s">
        <v>82</v>
      </c>
      <c r="AV519" s="12" t="s">
        <v>82</v>
      </c>
      <c r="AW519" s="12" t="s">
        <v>36</v>
      </c>
      <c r="AX519" s="12" t="s">
        <v>72</v>
      </c>
      <c r="AY519" s="228" t="s">
        <v>162</v>
      </c>
    </row>
    <row r="520" spans="2:65" s="13" customFormat="1">
      <c r="B520" s="229"/>
      <c r="C520" s="230"/>
      <c r="D520" s="204" t="s">
        <v>173</v>
      </c>
      <c r="E520" s="251" t="s">
        <v>21</v>
      </c>
      <c r="F520" s="252" t="s">
        <v>177</v>
      </c>
      <c r="G520" s="230"/>
      <c r="H520" s="253">
        <v>0.29399999999999998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173</v>
      </c>
      <c r="AU520" s="240" t="s">
        <v>82</v>
      </c>
      <c r="AV520" s="13" t="s">
        <v>169</v>
      </c>
      <c r="AW520" s="13" t="s">
        <v>36</v>
      </c>
      <c r="AX520" s="13" t="s">
        <v>80</v>
      </c>
      <c r="AY520" s="240" t="s">
        <v>162</v>
      </c>
    </row>
    <row r="521" spans="2:65" s="10" customFormat="1" ht="29.85" customHeight="1">
      <c r="B521" s="175"/>
      <c r="C521" s="176"/>
      <c r="D521" s="189" t="s">
        <v>71</v>
      </c>
      <c r="E521" s="190" t="s">
        <v>633</v>
      </c>
      <c r="F521" s="190" t="s">
        <v>634</v>
      </c>
      <c r="G521" s="176"/>
      <c r="H521" s="176"/>
      <c r="I521" s="179"/>
      <c r="J521" s="191">
        <f>BK521</f>
        <v>0</v>
      </c>
      <c r="K521" s="176"/>
      <c r="L521" s="181"/>
      <c r="M521" s="182"/>
      <c r="N521" s="183"/>
      <c r="O521" s="183"/>
      <c r="P521" s="184">
        <f>SUM(P522:P523)</f>
        <v>0</v>
      </c>
      <c r="Q521" s="183"/>
      <c r="R521" s="184">
        <f>SUM(R522:R523)</f>
        <v>0</v>
      </c>
      <c r="S521" s="183"/>
      <c r="T521" s="185">
        <f>SUM(T522:T523)</f>
        <v>0</v>
      </c>
      <c r="AR521" s="186" t="s">
        <v>80</v>
      </c>
      <c r="AT521" s="187" t="s">
        <v>71</v>
      </c>
      <c r="AU521" s="187" t="s">
        <v>80</v>
      </c>
      <c r="AY521" s="186" t="s">
        <v>162</v>
      </c>
      <c r="BK521" s="188">
        <f>SUM(BK522:BK523)</f>
        <v>0</v>
      </c>
    </row>
    <row r="522" spans="2:65" s="1" customFormat="1" ht="20.45" customHeight="1">
      <c r="B522" s="40"/>
      <c r="C522" s="192" t="s">
        <v>469</v>
      </c>
      <c r="D522" s="192" t="s">
        <v>164</v>
      </c>
      <c r="E522" s="193" t="s">
        <v>635</v>
      </c>
      <c r="F522" s="194" t="s">
        <v>636</v>
      </c>
      <c r="G522" s="195" t="s">
        <v>365</v>
      </c>
      <c r="H522" s="196">
        <v>629.37900000000002</v>
      </c>
      <c r="I522" s="197"/>
      <c r="J522" s="198">
        <f>ROUND(I522*H522,2)</f>
        <v>0</v>
      </c>
      <c r="K522" s="194" t="s">
        <v>168</v>
      </c>
      <c r="L522" s="60"/>
      <c r="M522" s="199" t="s">
        <v>21</v>
      </c>
      <c r="N522" s="200" t="s">
        <v>43</v>
      </c>
      <c r="O522" s="41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3" t="s">
        <v>169</v>
      </c>
      <c r="AT522" s="23" t="s">
        <v>164</v>
      </c>
      <c r="AU522" s="23" t="s">
        <v>82</v>
      </c>
      <c r="AY522" s="23" t="s">
        <v>162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80</v>
      </c>
      <c r="BK522" s="203">
        <f>ROUND(I522*H522,2)</f>
        <v>0</v>
      </c>
      <c r="BL522" s="23" t="s">
        <v>169</v>
      </c>
      <c r="BM522" s="23" t="s">
        <v>637</v>
      </c>
    </row>
    <row r="523" spans="2:65" s="1" customFormat="1">
      <c r="B523" s="40"/>
      <c r="C523" s="62"/>
      <c r="D523" s="204" t="s">
        <v>171</v>
      </c>
      <c r="E523" s="62"/>
      <c r="F523" s="205" t="s">
        <v>638</v>
      </c>
      <c r="G523" s="62"/>
      <c r="H523" s="62"/>
      <c r="I523" s="162"/>
      <c r="J523" s="62"/>
      <c r="K523" s="62"/>
      <c r="L523" s="60"/>
      <c r="M523" s="206"/>
      <c r="N523" s="41"/>
      <c r="O523" s="41"/>
      <c r="P523" s="41"/>
      <c r="Q523" s="41"/>
      <c r="R523" s="41"/>
      <c r="S523" s="41"/>
      <c r="T523" s="77"/>
      <c r="AT523" s="23" t="s">
        <v>171</v>
      </c>
      <c r="AU523" s="23" t="s">
        <v>82</v>
      </c>
    </row>
    <row r="524" spans="2:65" s="10" customFormat="1" ht="37.35" customHeight="1">
      <c r="B524" s="175"/>
      <c r="C524" s="176"/>
      <c r="D524" s="177" t="s">
        <v>71</v>
      </c>
      <c r="E524" s="178" t="s">
        <v>639</v>
      </c>
      <c r="F524" s="178" t="s">
        <v>640</v>
      </c>
      <c r="G524" s="176"/>
      <c r="H524" s="176"/>
      <c r="I524" s="179"/>
      <c r="J524" s="18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0.32075999999999999</v>
      </c>
      <c r="S524" s="183"/>
      <c r="T524" s="185">
        <f>T525</f>
        <v>0.6682499999999999</v>
      </c>
      <c r="AR524" s="186" t="s">
        <v>82</v>
      </c>
      <c r="AT524" s="187" t="s">
        <v>71</v>
      </c>
      <c r="AU524" s="187" t="s">
        <v>72</v>
      </c>
      <c r="AY524" s="186" t="s">
        <v>162</v>
      </c>
      <c r="BK524" s="188">
        <f>BK525</f>
        <v>0</v>
      </c>
    </row>
    <row r="525" spans="2:65" s="10" customFormat="1" ht="19.899999999999999" customHeight="1">
      <c r="B525" s="175"/>
      <c r="C525" s="176"/>
      <c r="D525" s="189" t="s">
        <v>71</v>
      </c>
      <c r="E525" s="190" t="s">
        <v>641</v>
      </c>
      <c r="F525" s="190" t="s">
        <v>642</v>
      </c>
      <c r="G525" s="176"/>
      <c r="H525" s="176"/>
      <c r="I525" s="179"/>
      <c r="J525" s="191">
        <f>BK525</f>
        <v>0</v>
      </c>
      <c r="K525" s="176"/>
      <c r="L525" s="181"/>
      <c r="M525" s="182"/>
      <c r="N525" s="183"/>
      <c r="O525" s="183"/>
      <c r="P525" s="184">
        <f>SUM(P526:P550)</f>
        <v>0</v>
      </c>
      <c r="Q525" s="183"/>
      <c r="R525" s="184">
        <f>SUM(R526:R550)</f>
        <v>0.32075999999999999</v>
      </c>
      <c r="S525" s="183"/>
      <c r="T525" s="185">
        <f>SUM(T526:T550)</f>
        <v>0.6682499999999999</v>
      </c>
      <c r="AR525" s="186" t="s">
        <v>82</v>
      </c>
      <c r="AT525" s="187" t="s">
        <v>71</v>
      </c>
      <c r="AU525" s="187" t="s">
        <v>80</v>
      </c>
      <c r="AY525" s="186" t="s">
        <v>162</v>
      </c>
      <c r="BK525" s="188">
        <f>SUM(BK526:BK550)</f>
        <v>0</v>
      </c>
    </row>
    <row r="526" spans="2:65" s="1" customFormat="1" ht="20.45" customHeight="1">
      <c r="B526" s="40"/>
      <c r="C526" s="192" t="s">
        <v>643</v>
      </c>
      <c r="D526" s="192" t="s">
        <v>164</v>
      </c>
      <c r="E526" s="193" t="s">
        <v>644</v>
      </c>
      <c r="F526" s="194" t="s">
        <v>645</v>
      </c>
      <c r="G526" s="195" t="s">
        <v>262</v>
      </c>
      <c r="H526" s="196">
        <v>148.5</v>
      </c>
      <c r="I526" s="197"/>
      <c r="J526" s="198">
        <f>ROUND(I526*H526,2)</f>
        <v>0</v>
      </c>
      <c r="K526" s="194" t="s">
        <v>168</v>
      </c>
      <c r="L526" s="60"/>
      <c r="M526" s="199" t="s">
        <v>21</v>
      </c>
      <c r="N526" s="200" t="s">
        <v>43</v>
      </c>
      <c r="O526" s="41"/>
      <c r="P526" s="201">
        <f>O526*H526</f>
        <v>0</v>
      </c>
      <c r="Q526" s="201">
        <v>0</v>
      </c>
      <c r="R526" s="201">
        <f>Q526*H526</f>
        <v>0</v>
      </c>
      <c r="S526" s="201">
        <v>4.4999999999999997E-3</v>
      </c>
      <c r="T526" s="202">
        <f>S526*H526</f>
        <v>0.6682499999999999</v>
      </c>
      <c r="AR526" s="23" t="s">
        <v>274</v>
      </c>
      <c r="AT526" s="23" t="s">
        <v>164</v>
      </c>
      <c r="AU526" s="23" t="s">
        <v>82</v>
      </c>
      <c r="AY526" s="23" t="s">
        <v>162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80</v>
      </c>
      <c r="BK526" s="203">
        <f>ROUND(I526*H526,2)</f>
        <v>0</v>
      </c>
      <c r="BL526" s="23" t="s">
        <v>274</v>
      </c>
      <c r="BM526" s="23" t="s">
        <v>646</v>
      </c>
    </row>
    <row r="527" spans="2:65" s="1" customFormat="1">
      <c r="B527" s="40"/>
      <c r="C527" s="62"/>
      <c r="D527" s="204" t="s">
        <v>171</v>
      </c>
      <c r="E527" s="62"/>
      <c r="F527" s="205" t="s">
        <v>647</v>
      </c>
      <c r="G527" s="62"/>
      <c r="H527" s="62"/>
      <c r="I527" s="162"/>
      <c r="J527" s="62"/>
      <c r="K527" s="62"/>
      <c r="L527" s="60"/>
      <c r="M527" s="206"/>
      <c r="N527" s="41"/>
      <c r="O527" s="41"/>
      <c r="P527" s="41"/>
      <c r="Q527" s="41"/>
      <c r="R527" s="41"/>
      <c r="S527" s="41"/>
      <c r="T527" s="77"/>
      <c r="AT527" s="23" t="s">
        <v>171</v>
      </c>
      <c r="AU527" s="23" t="s">
        <v>82</v>
      </c>
    </row>
    <row r="528" spans="2:65" s="11" customFormat="1">
      <c r="B528" s="207"/>
      <c r="C528" s="208"/>
      <c r="D528" s="204" t="s">
        <v>173</v>
      </c>
      <c r="E528" s="209" t="s">
        <v>21</v>
      </c>
      <c r="F528" s="210" t="s">
        <v>174</v>
      </c>
      <c r="G528" s="208"/>
      <c r="H528" s="211" t="s">
        <v>21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173</v>
      </c>
      <c r="AU528" s="217" t="s">
        <v>82</v>
      </c>
      <c r="AV528" s="11" t="s">
        <v>80</v>
      </c>
      <c r="AW528" s="11" t="s">
        <v>36</v>
      </c>
      <c r="AX528" s="11" t="s">
        <v>72</v>
      </c>
      <c r="AY528" s="217" t="s">
        <v>162</v>
      </c>
    </row>
    <row r="529" spans="2:65" s="11" customFormat="1">
      <c r="B529" s="207"/>
      <c r="C529" s="208"/>
      <c r="D529" s="204" t="s">
        <v>173</v>
      </c>
      <c r="E529" s="209" t="s">
        <v>21</v>
      </c>
      <c r="F529" s="210" t="s">
        <v>648</v>
      </c>
      <c r="G529" s="208"/>
      <c r="H529" s="211" t="s">
        <v>21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173</v>
      </c>
      <c r="AU529" s="217" t="s">
        <v>82</v>
      </c>
      <c r="AV529" s="11" t="s">
        <v>80</v>
      </c>
      <c r="AW529" s="11" t="s">
        <v>36</v>
      </c>
      <c r="AX529" s="11" t="s">
        <v>72</v>
      </c>
      <c r="AY529" s="217" t="s">
        <v>162</v>
      </c>
    </row>
    <row r="530" spans="2:65" s="11" customFormat="1">
      <c r="B530" s="207"/>
      <c r="C530" s="208"/>
      <c r="D530" s="204" t="s">
        <v>173</v>
      </c>
      <c r="E530" s="209" t="s">
        <v>21</v>
      </c>
      <c r="F530" s="210" t="s">
        <v>210</v>
      </c>
      <c r="G530" s="208"/>
      <c r="H530" s="211" t="s">
        <v>21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173</v>
      </c>
      <c r="AU530" s="217" t="s">
        <v>82</v>
      </c>
      <c r="AV530" s="11" t="s">
        <v>80</v>
      </c>
      <c r="AW530" s="11" t="s">
        <v>36</v>
      </c>
      <c r="AX530" s="11" t="s">
        <v>72</v>
      </c>
      <c r="AY530" s="217" t="s">
        <v>162</v>
      </c>
    </row>
    <row r="531" spans="2:65" s="12" customFormat="1">
      <c r="B531" s="218"/>
      <c r="C531" s="219"/>
      <c r="D531" s="204" t="s">
        <v>173</v>
      </c>
      <c r="E531" s="220" t="s">
        <v>21</v>
      </c>
      <c r="F531" s="221" t="s">
        <v>649</v>
      </c>
      <c r="G531" s="219"/>
      <c r="H531" s="222">
        <v>77.25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173</v>
      </c>
      <c r="AU531" s="228" t="s">
        <v>82</v>
      </c>
      <c r="AV531" s="12" t="s">
        <v>82</v>
      </c>
      <c r="AW531" s="12" t="s">
        <v>36</v>
      </c>
      <c r="AX531" s="12" t="s">
        <v>72</v>
      </c>
      <c r="AY531" s="228" t="s">
        <v>162</v>
      </c>
    </row>
    <row r="532" spans="2:65" s="11" customFormat="1">
      <c r="B532" s="207"/>
      <c r="C532" s="208"/>
      <c r="D532" s="204" t="s">
        <v>173</v>
      </c>
      <c r="E532" s="209" t="s">
        <v>21</v>
      </c>
      <c r="F532" s="210" t="s">
        <v>212</v>
      </c>
      <c r="G532" s="208"/>
      <c r="H532" s="211" t="s">
        <v>21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173</v>
      </c>
      <c r="AU532" s="217" t="s">
        <v>82</v>
      </c>
      <c r="AV532" s="11" t="s">
        <v>80</v>
      </c>
      <c r="AW532" s="11" t="s">
        <v>36</v>
      </c>
      <c r="AX532" s="11" t="s">
        <v>72</v>
      </c>
      <c r="AY532" s="217" t="s">
        <v>162</v>
      </c>
    </row>
    <row r="533" spans="2:65" s="12" customFormat="1">
      <c r="B533" s="218"/>
      <c r="C533" s="219"/>
      <c r="D533" s="204" t="s">
        <v>173</v>
      </c>
      <c r="E533" s="220" t="s">
        <v>21</v>
      </c>
      <c r="F533" s="221" t="s">
        <v>650</v>
      </c>
      <c r="G533" s="219"/>
      <c r="H533" s="222">
        <v>71.25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173</v>
      </c>
      <c r="AU533" s="228" t="s">
        <v>82</v>
      </c>
      <c r="AV533" s="12" t="s">
        <v>82</v>
      </c>
      <c r="AW533" s="12" t="s">
        <v>36</v>
      </c>
      <c r="AX533" s="12" t="s">
        <v>72</v>
      </c>
      <c r="AY533" s="228" t="s">
        <v>162</v>
      </c>
    </row>
    <row r="534" spans="2:65" s="13" customFormat="1">
      <c r="B534" s="229"/>
      <c r="C534" s="230"/>
      <c r="D534" s="231" t="s">
        <v>173</v>
      </c>
      <c r="E534" s="232" t="s">
        <v>21</v>
      </c>
      <c r="F534" s="233" t="s">
        <v>177</v>
      </c>
      <c r="G534" s="230"/>
      <c r="H534" s="234">
        <v>148.5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173</v>
      </c>
      <c r="AU534" s="240" t="s">
        <v>82</v>
      </c>
      <c r="AV534" s="13" t="s">
        <v>169</v>
      </c>
      <c r="AW534" s="13" t="s">
        <v>36</v>
      </c>
      <c r="AX534" s="13" t="s">
        <v>80</v>
      </c>
      <c r="AY534" s="240" t="s">
        <v>162</v>
      </c>
    </row>
    <row r="535" spans="2:65" s="1" customFormat="1" ht="28.9" customHeight="1">
      <c r="B535" s="40"/>
      <c r="C535" s="192" t="s">
        <v>651</v>
      </c>
      <c r="D535" s="192" t="s">
        <v>164</v>
      </c>
      <c r="E535" s="193" t="s">
        <v>652</v>
      </c>
      <c r="F535" s="194" t="s">
        <v>653</v>
      </c>
      <c r="G535" s="195" t="s">
        <v>262</v>
      </c>
      <c r="H535" s="196">
        <v>148.5</v>
      </c>
      <c r="I535" s="197"/>
      <c r="J535" s="198">
        <f>ROUND(I535*H535,2)</f>
        <v>0</v>
      </c>
      <c r="K535" s="194" t="s">
        <v>168</v>
      </c>
      <c r="L535" s="60"/>
      <c r="M535" s="199" t="s">
        <v>21</v>
      </c>
      <c r="N535" s="200" t="s">
        <v>43</v>
      </c>
      <c r="O535" s="4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3" t="s">
        <v>274</v>
      </c>
      <c r="AT535" s="23" t="s">
        <v>164</v>
      </c>
      <c r="AU535" s="23" t="s">
        <v>82</v>
      </c>
      <c r="AY535" s="23" t="s">
        <v>162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3" t="s">
        <v>80</v>
      </c>
      <c r="BK535" s="203">
        <f>ROUND(I535*H535,2)</f>
        <v>0</v>
      </c>
      <c r="BL535" s="23" t="s">
        <v>274</v>
      </c>
      <c r="BM535" s="23" t="s">
        <v>654</v>
      </c>
    </row>
    <row r="536" spans="2:65" s="1" customFormat="1" ht="27">
      <c r="B536" s="40"/>
      <c r="C536" s="62"/>
      <c r="D536" s="204" t="s">
        <v>171</v>
      </c>
      <c r="E536" s="62"/>
      <c r="F536" s="205" t="s">
        <v>655</v>
      </c>
      <c r="G536" s="62"/>
      <c r="H536" s="62"/>
      <c r="I536" s="162"/>
      <c r="J536" s="62"/>
      <c r="K536" s="62"/>
      <c r="L536" s="60"/>
      <c r="M536" s="206"/>
      <c r="N536" s="41"/>
      <c r="O536" s="41"/>
      <c r="P536" s="41"/>
      <c r="Q536" s="41"/>
      <c r="R536" s="41"/>
      <c r="S536" s="41"/>
      <c r="T536" s="77"/>
      <c r="AT536" s="23" t="s">
        <v>171</v>
      </c>
      <c r="AU536" s="23" t="s">
        <v>82</v>
      </c>
    </row>
    <row r="537" spans="2:65" s="11" customFormat="1">
      <c r="B537" s="207"/>
      <c r="C537" s="208"/>
      <c r="D537" s="204" t="s">
        <v>173</v>
      </c>
      <c r="E537" s="209" t="s">
        <v>21</v>
      </c>
      <c r="F537" s="210" t="s">
        <v>174</v>
      </c>
      <c r="G537" s="208"/>
      <c r="H537" s="211" t="s">
        <v>21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173</v>
      </c>
      <c r="AU537" s="217" t="s">
        <v>82</v>
      </c>
      <c r="AV537" s="11" t="s">
        <v>80</v>
      </c>
      <c r="AW537" s="11" t="s">
        <v>36</v>
      </c>
      <c r="AX537" s="11" t="s">
        <v>72</v>
      </c>
      <c r="AY537" s="217" t="s">
        <v>162</v>
      </c>
    </row>
    <row r="538" spans="2:65" s="11" customFormat="1">
      <c r="B538" s="207"/>
      <c r="C538" s="208"/>
      <c r="D538" s="204" t="s">
        <v>173</v>
      </c>
      <c r="E538" s="209" t="s">
        <v>21</v>
      </c>
      <c r="F538" s="210" t="s">
        <v>656</v>
      </c>
      <c r="G538" s="208"/>
      <c r="H538" s="211" t="s">
        <v>21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173</v>
      </c>
      <c r="AU538" s="217" t="s">
        <v>82</v>
      </c>
      <c r="AV538" s="11" t="s">
        <v>80</v>
      </c>
      <c r="AW538" s="11" t="s">
        <v>36</v>
      </c>
      <c r="AX538" s="11" t="s">
        <v>72</v>
      </c>
      <c r="AY538" s="217" t="s">
        <v>162</v>
      </c>
    </row>
    <row r="539" spans="2:65" s="11" customFormat="1">
      <c r="B539" s="207"/>
      <c r="C539" s="208"/>
      <c r="D539" s="204" t="s">
        <v>173</v>
      </c>
      <c r="E539" s="209" t="s">
        <v>21</v>
      </c>
      <c r="F539" s="210" t="s">
        <v>210</v>
      </c>
      <c r="G539" s="208"/>
      <c r="H539" s="211" t="s">
        <v>21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173</v>
      </c>
      <c r="AU539" s="217" t="s">
        <v>82</v>
      </c>
      <c r="AV539" s="11" t="s">
        <v>80</v>
      </c>
      <c r="AW539" s="11" t="s">
        <v>36</v>
      </c>
      <c r="AX539" s="11" t="s">
        <v>72</v>
      </c>
      <c r="AY539" s="217" t="s">
        <v>162</v>
      </c>
    </row>
    <row r="540" spans="2:65" s="12" customFormat="1">
      <c r="B540" s="218"/>
      <c r="C540" s="219"/>
      <c r="D540" s="204" t="s">
        <v>173</v>
      </c>
      <c r="E540" s="220" t="s">
        <v>21</v>
      </c>
      <c r="F540" s="221" t="s">
        <v>649</v>
      </c>
      <c r="G540" s="219"/>
      <c r="H540" s="222">
        <v>77.25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173</v>
      </c>
      <c r="AU540" s="228" t="s">
        <v>82</v>
      </c>
      <c r="AV540" s="12" t="s">
        <v>82</v>
      </c>
      <c r="AW540" s="12" t="s">
        <v>36</v>
      </c>
      <c r="AX540" s="12" t="s">
        <v>72</v>
      </c>
      <c r="AY540" s="228" t="s">
        <v>162</v>
      </c>
    </row>
    <row r="541" spans="2:65" s="11" customFormat="1">
      <c r="B541" s="207"/>
      <c r="C541" s="208"/>
      <c r="D541" s="204" t="s">
        <v>173</v>
      </c>
      <c r="E541" s="209" t="s">
        <v>21</v>
      </c>
      <c r="F541" s="210" t="s">
        <v>212</v>
      </c>
      <c r="G541" s="208"/>
      <c r="H541" s="211" t="s">
        <v>21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173</v>
      </c>
      <c r="AU541" s="217" t="s">
        <v>82</v>
      </c>
      <c r="AV541" s="11" t="s">
        <v>80</v>
      </c>
      <c r="AW541" s="11" t="s">
        <v>36</v>
      </c>
      <c r="AX541" s="11" t="s">
        <v>72</v>
      </c>
      <c r="AY541" s="217" t="s">
        <v>162</v>
      </c>
    </row>
    <row r="542" spans="2:65" s="12" customFormat="1">
      <c r="B542" s="218"/>
      <c r="C542" s="219"/>
      <c r="D542" s="204" t="s">
        <v>173</v>
      </c>
      <c r="E542" s="220" t="s">
        <v>21</v>
      </c>
      <c r="F542" s="221" t="s">
        <v>650</v>
      </c>
      <c r="G542" s="219"/>
      <c r="H542" s="222">
        <v>71.25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173</v>
      </c>
      <c r="AU542" s="228" t="s">
        <v>82</v>
      </c>
      <c r="AV542" s="12" t="s">
        <v>82</v>
      </c>
      <c r="AW542" s="12" t="s">
        <v>36</v>
      </c>
      <c r="AX542" s="12" t="s">
        <v>72</v>
      </c>
      <c r="AY542" s="228" t="s">
        <v>162</v>
      </c>
    </row>
    <row r="543" spans="2:65" s="13" customFormat="1">
      <c r="B543" s="229"/>
      <c r="C543" s="230"/>
      <c r="D543" s="231" t="s">
        <v>173</v>
      </c>
      <c r="E543" s="232" t="s">
        <v>21</v>
      </c>
      <c r="F543" s="233" t="s">
        <v>177</v>
      </c>
      <c r="G543" s="230"/>
      <c r="H543" s="234">
        <v>148.5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173</v>
      </c>
      <c r="AU543" s="240" t="s">
        <v>82</v>
      </c>
      <c r="AV543" s="13" t="s">
        <v>169</v>
      </c>
      <c r="AW543" s="13" t="s">
        <v>36</v>
      </c>
      <c r="AX543" s="13" t="s">
        <v>80</v>
      </c>
      <c r="AY543" s="240" t="s">
        <v>162</v>
      </c>
    </row>
    <row r="544" spans="2:65" s="1" customFormat="1" ht="20.45" customHeight="1">
      <c r="B544" s="40"/>
      <c r="C544" s="241" t="s">
        <v>657</v>
      </c>
      <c r="D544" s="241" t="s">
        <v>396</v>
      </c>
      <c r="E544" s="242" t="s">
        <v>658</v>
      </c>
      <c r="F544" s="243" t="s">
        <v>659</v>
      </c>
      <c r="G544" s="244" t="s">
        <v>262</v>
      </c>
      <c r="H544" s="245">
        <v>178.2</v>
      </c>
      <c r="I544" s="246"/>
      <c r="J544" s="247">
        <f>ROUND(I544*H544,2)</f>
        <v>0</v>
      </c>
      <c r="K544" s="243" t="s">
        <v>21</v>
      </c>
      <c r="L544" s="248"/>
      <c r="M544" s="249" t="s">
        <v>21</v>
      </c>
      <c r="N544" s="250" t="s">
        <v>43</v>
      </c>
      <c r="O544" s="41"/>
      <c r="P544" s="201">
        <f>O544*H544</f>
        <v>0</v>
      </c>
      <c r="Q544" s="201">
        <v>1.8E-3</v>
      </c>
      <c r="R544" s="201">
        <f>Q544*H544</f>
        <v>0.32075999999999999</v>
      </c>
      <c r="S544" s="201">
        <v>0</v>
      </c>
      <c r="T544" s="202">
        <f>S544*H544</f>
        <v>0</v>
      </c>
      <c r="AR544" s="23" t="s">
        <v>382</v>
      </c>
      <c r="AT544" s="23" t="s">
        <v>396</v>
      </c>
      <c r="AU544" s="23" t="s">
        <v>82</v>
      </c>
      <c r="AY544" s="23" t="s">
        <v>162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80</v>
      </c>
      <c r="BK544" s="203">
        <f>ROUND(I544*H544,2)</f>
        <v>0</v>
      </c>
      <c r="BL544" s="23" t="s">
        <v>274</v>
      </c>
      <c r="BM544" s="23" t="s">
        <v>660</v>
      </c>
    </row>
    <row r="545" spans="2:65" s="1" customFormat="1">
      <c r="B545" s="40"/>
      <c r="C545" s="62"/>
      <c r="D545" s="204" t="s">
        <v>171</v>
      </c>
      <c r="E545" s="62"/>
      <c r="F545" s="205" t="s">
        <v>661</v>
      </c>
      <c r="G545" s="62"/>
      <c r="H545" s="62"/>
      <c r="I545" s="162"/>
      <c r="J545" s="62"/>
      <c r="K545" s="62"/>
      <c r="L545" s="60"/>
      <c r="M545" s="206"/>
      <c r="N545" s="41"/>
      <c r="O545" s="41"/>
      <c r="P545" s="41"/>
      <c r="Q545" s="41"/>
      <c r="R545" s="41"/>
      <c r="S545" s="41"/>
      <c r="T545" s="77"/>
      <c r="AT545" s="23" t="s">
        <v>171</v>
      </c>
      <c r="AU545" s="23" t="s">
        <v>82</v>
      </c>
    </row>
    <row r="546" spans="2:65" s="11" customFormat="1">
      <c r="B546" s="207"/>
      <c r="C546" s="208"/>
      <c r="D546" s="204" t="s">
        <v>173</v>
      </c>
      <c r="E546" s="209" t="s">
        <v>21</v>
      </c>
      <c r="F546" s="210" t="s">
        <v>662</v>
      </c>
      <c r="G546" s="208"/>
      <c r="H546" s="211" t="s">
        <v>21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173</v>
      </c>
      <c r="AU546" s="217" t="s">
        <v>82</v>
      </c>
      <c r="AV546" s="11" t="s">
        <v>80</v>
      </c>
      <c r="AW546" s="11" t="s">
        <v>36</v>
      </c>
      <c r="AX546" s="11" t="s">
        <v>72</v>
      </c>
      <c r="AY546" s="217" t="s">
        <v>162</v>
      </c>
    </row>
    <row r="547" spans="2:65" s="12" customFormat="1">
      <c r="B547" s="218"/>
      <c r="C547" s="219"/>
      <c r="D547" s="204" t="s">
        <v>173</v>
      </c>
      <c r="E547" s="220" t="s">
        <v>21</v>
      </c>
      <c r="F547" s="221" t="s">
        <v>663</v>
      </c>
      <c r="G547" s="219"/>
      <c r="H547" s="222">
        <v>178.2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173</v>
      </c>
      <c r="AU547" s="228" t="s">
        <v>82</v>
      </c>
      <c r="AV547" s="12" t="s">
        <v>82</v>
      </c>
      <c r="AW547" s="12" t="s">
        <v>36</v>
      </c>
      <c r="AX547" s="12" t="s">
        <v>72</v>
      </c>
      <c r="AY547" s="228" t="s">
        <v>162</v>
      </c>
    </row>
    <row r="548" spans="2:65" s="13" customFormat="1">
      <c r="B548" s="229"/>
      <c r="C548" s="230"/>
      <c r="D548" s="231" t="s">
        <v>173</v>
      </c>
      <c r="E548" s="232" t="s">
        <v>21</v>
      </c>
      <c r="F548" s="233" t="s">
        <v>177</v>
      </c>
      <c r="G548" s="230"/>
      <c r="H548" s="234">
        <v>178.2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173</v>
      </c>
      <c r="AU548" s="240" t="s">
        <v>82</v>
      </c>
      <c r="AV548" s="13" t="s">
        <v>169</v>
      </c>
      <c r="AW548" s="13" t="s">
        <v>36</v>
      </c>
      <c r="AX548" s="13" t="s">
        <v>80</v>
      </c>
      <c r="AY548" s="240" t="s">
        <v>162</v>
      </c>
    </row>
    <row r="549" spans="2:65" s="1" customFormat="1" ht="28.9" customHeight="1">
      <c r="B549" s="40"/>
      <c r="C549" s="192" t="s">
        <v>664</v>
      </c>
      <c r="D549" s="192" t="s">
        <v>164</v>
      </c>
      <c r="E549" s="193" t="s">
        <v>665</v>
      </c>
      <c r="F549" s="194" t="s">
        <v>666</v>
      </c>
      <c r="G549" s="195" t="s">
        <v>365</v>
      </c>
      <c r="H549" s="196">
        <v>0.32100000000000001</v>
      </c>
      <c r="I549" s="197"/>
      <c r="J549" s="198">
        <f>ROUND(I549*H549,2)</f>
        <v>0</v>
      </c>
      <c r="K549" s="194" t="s">
        <v>168</v>
      </c>
      <c r="L549" s="60"/>
      <c r="M549" s="199" t="s">
        <v>21</v>
      </c>
      <c r="N549" s="200" t="s">
        <v>43</v>
      </c>
      <c r="O549" s="41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3" t="s">
        <v>274</v>
      </c>
      <c r="AT549" s="23" t="s">
        <v>164</v>
      </c>
      <c r="AU549" s="23" t="s">
        <v>82</v>
      </c>
      <c r="AY549" s="23" t="s">
        <v>162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3" t="s">
        <v>80</v>
      </c>
      <c r="BK549" s="203">
        <f>ROUND(I549*H549,2)</f>
        <v>0</v>
      </c>
      <c r="BL549" s="23" t="s">
        <v>274</v>
      </c>
      <c r="BM549" s="23" t="s">
        <v>667</v>
      </c>
    </row>
    <row r="550" spans="2:65" s="1" customFormat="1" ht="40.5">
      <c r="B550" s="40"/>
      <c r="C550" s="62"/>
      <c r="D550" s="204" t="s">
        <v>171</v>
      </c>
      <c r="E550" s="62"/>
      <c r="F550" s="205" t="s">
        <v>668</v>
      </c>
      <c r="G550" s="62"/>
      <c r="H550" s="62"/>
      <c r="I550" s="162"/>
      <c r="J550" s="62"/>
      <c r="K550" s="62"/>
      <c r="L550" s="60"/>
      <c r="M550" s="254"/>
      <c r="N550" s="255"/>
      <c r="O550" s="255"/>
      <c r="P550" s="255"/>
      <c r="Q550" s="255"/>
      <c r="R550" s="255"/>
      <c r="S550" s="255"/>
      <c r="T550" s="256"/>
      <c r="AT550" s="23" t="s">
        <v>171</v>
      </c>
      <c r="AU550" s="23" t="s">
        <v>82</v>
      </c>
    </row>
    <row r="551" spans="2:65" s="1" customFormat="1" ht="6.95" customHeight="1">
      <c r="B551" s="55"/>
      <c r="C551" s="56"/>
      <c r="D551" s="56"/>
      <c r="E551" s="56"/>
      <c r="F551" s="56"/>
      <c r="G551" s="56"/>
      <c r="H551" s="56"/>
      <c r="I551" s="138"/>
      <c r="J551" s="56"/>
      <c r="K551" s="56"/>
      <c r="L551" s="60"/>
    </row>
  </sheetData>
  <sheetProtection password="CC35" sheet="1" objects="1" scenarios="1" formatCells="0" formatColumns="0" formatRows="0" sort="0" autoFilter="0"/>
  <autoFilter ref="C86:K5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669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ROUND(SUM(BE87:BE550), 2)</f>
        <v>0</v>
      </c>
      <c r="G30" s="41"/>
      <c r="H30" s="41"/>
      <c r="I30" s="130">
        <v>0.21</v>
      </c>
      <c r="J30" s="129">
        <f>ROUND(ROUND((SUM(BE87:BE550)),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ROUND(SUM(BF87:BF550), 2)</f>
        <v>0</v>
      </c>
      <c r="G31" s="41"/>
      <c r="H31" s="41"/>
      <c r="I31" s="130">
        <v>0.15</v>
      </c>
      <c r="J31" s="129">
        <f>ROUND(ROUND((SUM(BF87:BF550)),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ROUND(SUM(BG87:BG550),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ROUND(SUM(BH87:BH550),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ROUND(SUM(BI87:BI550),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02 - Stupeň č. 2 ř. km 30,694 (km 30,696)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J316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J346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J397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J445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J452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J484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J521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J524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J525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02 - Stupeň č. 2 ř. km 30,694 (km 30,696)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P88+P524</f>
        <v>0</v>
      </c>
      <c r="Q87" s="84"/>
      <c r="R87" s="172">
        <f>R88+R524</f>
        <v>599.7808561999999</v>
      </c>
      <c r="S87" s="84"/>
      <c r="T87" s="173">
        <f>T88+T524</f>
        <v>401.60750000000002</v>
      </c>
      <c r="AT87" s="23" t="s">
        <v>71</v>
      </c>
      <c r="AU87" s="23" t="s">
        <v>134</v>
      </c>
      <c r="BK87" s="174">
        <f>BK88+BK524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P89+P316+P346+P397+P445+P452+P484+P521</f>
        <v>0</v>
      </c>
      <c r="Q88" s="183"/>
      <c r="R88" s="184">
        <f>R89+R316+R346+R397+R445+R452+R484+R521</f>
        <v>599.46333619999996</v>
      </c>
      <c r="S88" s="183"/>
      <c r="T88" s="185">
        <f>T89+T316+T346+T397+T445+T452+T484+T521</f>
        <v>400.94600000000003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BK89+BK316+BK346+BK397+BK445+BK452+BK484+BK521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SUM(P90:P315)</f>
        <v>0</v>
      </c>
      <c r="Q89" s="183"/>
      <c r="R89" s="184">
        <f>SUM(R90:R315)</f>
        <v>20.786470000000001</v>
      </c>
      <c r="S89" s="183"/>
      <c r="T89" s="185">
        <f>SUM(T90:T315)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SUM(BK90:BK315)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14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670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671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265</v>
      </c>
      <c r="G94" s="219"/>
      <c r="H94" s="222">
        <v>14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14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14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5.6000000000000005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672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671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265</v>
      </c>
      <c r="G100" s="219"/>
      <c r="H100" s="222">
        <v>14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14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14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673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671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265</v>
      </c>
      <c r="G106" s="219"/>
      <c r="H106" s="222">
        <v>14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14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674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671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675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671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147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676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671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677</v>
      </c>
      <c r="G125" s="219"/>
      <c r="H125" s="222">
        <v>73.5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677</v>
      </c>
      <c r="G127" s="219"/>
      <c r="H127" s="222">
        <v>73.5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147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329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678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671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679</v>
      </c>
      <c r="G133" s="219"/>
      <c r="H133" s="222">
        <v>174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421</v>
      </c>
      <c r="G135" s="219"/>
      <c r="H135" s="222">
        <v>155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329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65.8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680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681</v>
      </c>
      <c r="G141" s="219"/>
      <c r="H141" s="222">
        <v>65.8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65.8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83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682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671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683</v>
      </c>
      <c r="G147" s="219"/>
      <c r="H147" s="222">
        <v>83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83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16.600000000000001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684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685</v>
      </c>
      <c r="G153" s="219"/>
      <c r="H153" s="222">
        <v>16.600000000000001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16.600000000000001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3.96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686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671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687</v>
      </c>
      <c r="G159" s="219"/>
      <c r="H159" s="222">
        <v>3.96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3.96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8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0.13639999999999999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688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671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689</v>
      </c>
      <c r="G165" s="219"/>
      <c r="H165" s="222">
        <v>8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260</v>
      </c>
      <c r="F167" s="194" t="s">
        <v>261</v>
      </c>
      <c r="G167" s="195" t="s">
        <v>262</v>
      </c>
      <c r="H167" s="196">
        <v>19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6.9999999999999999E-4</v>
      </c>
      <c r="R167" s="201">
        <f>Q167*H167</f>
        <v>1.3299999999999999E-2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690</v>
      </c>
    </row>
    <row r="168" spans="2:65" s="1" customFormat="1">
      <c r="B168" s="40"/>
      <c r="C168" s="62"/>
      <c r="D168" s="204" t="s">
        <v>171</v>
      </c>
      <c r="E168" s="62"/>
      <c r="F168" s="205" t="s">
        <v>264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671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176</v>
      </c>
      <c r="G170" s="219"/>
      <c r="H170" s="222">
        <v>19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19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265</v>
      </c>
      <c r="D172" s="192" t="s">
        <v>164</v>
      </c>
      <c r="E172" s="193" t="s">
        <v>266</v>
      </c>
      <c r="F172" s="194" t="s">
        <v>267</v>
      </c>
      <c r="G172" s="195" t="s">
        <v>262</v>
      </c>
      <c r="H172" s="196">
        <v>19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691</v>
      </c>
    </row>
    <row r="173" spans="2:65" s="1" customFormat="1" ht="27">
      <c r="B173" s="40"/>
      <c r="C173" s="62"/>
      <c r="D173" s="204" t="s">
        <v>171</v>
      </c>
      <c r="E173" s="62"/>
      <c r="F173" s="205" t="s">
        <v>269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671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2" customFormat="1">
      <c r="B175" s="218"/>
      <c r="C175" s="219"/>
      <c r="D175" s="204" t="s">
        <v>173</v>
      </c>
      <c r="E175" s="220" t="s">
        <v>21</v>
      </c>
      <c r="F175" s="221" t="s">
        <v>176</v>
      </c>
      <c r="G175" s="219"/>
      <c r="H175" s="222">
        <v>19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173</v>
      </c>
      <c r="AU175" s="228" t="s">
        <v>82</v>
      </c>
      <c r="AV175" s="12" t="s">
        <v>82</v>
      </c>
      <c r="AW175" s="12" t="s">
        <v>36</v>
      </c>
      <c r="AX175" s="12" t="s">
        <v>72</v>
      </c>
      <c r="AY175" s="228" t="s">
        <v>162</v>
      </c>
    </row>
    <row r="176" spans="2:65" s="13" customFormat="1">
      <c r="B176" s="229"/>
      <c r="C176" s="230"/>
      <c r="D176" s="231" t="s">
        <v>173</v>
      </c>
      <c r="E176" s="232" t="s">
        <v>21</v>
      </c>
      <c r="F176" s="233" t="s">
        <v>177</v>
      </c>
      <c r="G176" s="230"/>
      <c r="H176" s="234">
        <v>19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173</v>
      </c>
      <c r="AU176" s="240" t="s">
        <v>82</v>
      </c>
      <c r="AV176" s="13" t="s">
        <v>169</v>
      </c>
      <c r="AW176" s="13" t="s">
        <v>36</v>
      </c>
      <c r="AX176" s="13" t="s">
        <v>80</v>
      </c>
      <c r="AY176" s="240" t="s">
        <v>162</v>
      </c>
    </row>
    <row r="177" spans="2:65" s="1" customFormat="1" ht="20.45" customHeight="1">
      <c r="B177" s="40"/>
      <c r="C177" s="192" t="s">
        <v>10</v>
      </c>
      <c r="D177" s="192" t="s">
        <v>164</v>
      </c>
      <c r="E177" s="193" t="s">
        <v>270</v>
      </c>
      <c r="F177" s="194" t="s">
        <v>271</v>
      </c>
      <c r="G177" s="195" t="s">
        <v>262</v>
      </c>
      <c r="H177" s="196">
        <v>19</v>
      </c>
      <c r="I177" s="197"/>
      <c r="J177" s="198">
        <f>ROUND(I177*H177,2)</f>
        <v>0</v>
      </c>
      <c r="K177" s="194" t="s">
        <v>168</v>
      </c>
      <c r="L177" s="60"/>
      <c r="M177" s="199" t="s">
        <v>21</v>
      </c>
      <c r="N177" s="200" t="s">
        <v>43</v>
      </c>
      <c r="O177" s="41"/>
      <c r="P177" s="201">
        <f>O177*H177</f>
        <v>0</v>
      </c>
      <c r="Q177" s="201">
        <v>7.9000000000000001E-4</v>
      </c>
      <c r="R177" s="201">
        <f>Q177*H177</f>
        <v>1.5010000000000001E-2</v>
      </c>
      <c r="S177" s="201">
        <v>0</v>
      </c>
      <c r="T177" s="202">
        <f>S177*H177</f>
        <v>0</v>
      </c>
      <c r="AR177" s="23" t="s">
        <v>169</v>
      </c>
      <c r="AT177" s="23" t="s">
        <v>164</v>
      </c>
      <c r="AU177" s="23" t="s">
        <v>82</v>
      </c>
      <c r="AY177" s="23" t="s">
        <v>162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169</v>
      </c>
      <c r="BM177" s="23" t="s">
        <v>692</v>
      </c>
    </row>
    <row r="178" spans="2:65" s="1" customFormat="1" ht="27">
      <c r="B178" s="40"/>
      <c r="C178" s="62"/>
      <c r="D178" s="204" t="s">
        <v>171</v>
      </c>
      <c r="E178" s="62"/>
      <c r="F178" s="205" t="s">
        <v>273</v>
      </c>
      <c r="G178" s="62"/>
      <c r="H178" s="62"/>
      <c r="I178" s="162"/>
      <c r="J178" s="62"/>
      <c r="K178" s="62"/>
      <c r="L178" s="60"/>
      <c r="M178" s="206"/>
      <c r="N178" s="41"/>
      <c r="O178" s="41"/>
      <c r="P178" s="41"/>
      <c r="Q178" s="41"/>
      <c r="R178" s="41"/>
      <c r="S178" s="41"/>
      <c r="T178" s="77"/>
      <c r="AT178" s="23" t="s">
        <v>171</v>
      </c>
      <c r="AU178" s="23" t="s">
        <v>82</v>
      </c>
    </row>
    <row r="179" spans="2:65" s="11" customFormat="1">
      <c r="B179" s="207"/>
      <c r="C179" s="208"/>
      <c r="D179" s="204" t="s">
        <v>173</v>
      </c>
      <c r="E179" s="209" t="s">
        <v>21</v>
      </c>
      <c r="F179" s="210" t="s">
        <v>671</v>
      </c>
      <c r="G179" s="208"/>
      <c r="H179" s="211" t="s">
        <v>21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173</v>
      </c>
      <c r="AU179" s="217" t="s">
        <v>82</v>
      </c>
      <c r="AV179" s="11" t="s">
        <v>80</v>
      </c>
      <c r="AW179" s="11" t="s">
        <v>36</v>
      </c>
      <c r="AX179" s="11" t="s">
        <v>72</v>
      </c>
      <c r="AY179" s="217" t="s">
        <v>162</v>
      </c>
    </row>
    <row r="180" spans="2:65" s="12" customFormat="1">
      <c r="B180" s="218"/>
      <c r="C180" s="219"/>
      <c r="D180" s="204" t="s">
        <v>173</v>
      </c>
      <c r="E180" s="220" t="s">
        <v>21</v>
      </c>
      <c r="F180" s="221" t="s">
        <v>176</v>
      </c>
      <c r="G180" s="219"/>
      <c r="H180" s="222">
        <v>19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173</v>
      </c>
      <c r="AU180" s="228" t="s">
        <v>82</v>
      </c>
      <c r="AV180" s="12" t="s">
        <v>82</v>
      </c>
      <c r="AW180" s="12" t="s">
        <v>36</v>
      </c>
      <c r="AX180" s="12" t="s">
        <v>72</v>
      </c>
      <c r="AY180" s="228" t="s">
        <v>162</v>
      </c>
    </row>
    <row r="181" spans="2:65" s="13" customFormat="1">
      <c r="B181" s="229"/>
      <c r="C181" s="230"/>
      <c r="D181" s="231" t="s">
        <v>173</v>
      </c>
      <c r="E181" s="232" t="s">
        <v>21</v>
      </c>
      <c r="F181" s="233" t="s">
        <v>177</v>
      </c>
      <c r="G181" s="230"/>
      <c r="H181" s="234">
        <v>19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173</v>
      </c>
      <c r="AU181" s="240" t="s">
        <v>82</v>
      </c>
      <c r="AV181" s="13" t="s">
        <v>169</v>
      </c>
      <c r="AW181" s="13" t="s">
        <v>36</v>
      </c>
      <c r="AX181" s="13" t="s">
        <v>80</v>
      </c>
      <c r="AY181" s="240" t="s">
        <v>162</v>
      </c>
    </row>
    <row r="182" spans="2:65" s="1" customFormat="1" ht="20.45" customHeight="1">
      <c r="B182" s="40"/>
      <c r="C182" s="192" t="s">
        <v>274</v>
      </c>
      <c r="D182" s="192" t="s">
        <v>164</v>
      </c>
      <c r="E182" s="193" t="s">
        <v>275</v>
      </c>
      <c r="F182" s="194" t="s">
        <v>276</v>
      </c>
      <c r="G182" s="195" t="s">
        <v>262</v>
      </c>
      <c r="H182" s="196">
        <v>19</v>
      </c>
      <c r="I182" s="197"/>
      <c r="J182" s="198">
        <f>ROUND(I182*H182,2)</f>
        <v>0</v>
      </c>
      <c r="K182" s="194" t="s">
        <v>168</v>
      </c>
      <c r="L182" s="60"/>
      <c r="M182" s="199" t="s">
        <v>21</v>
      </c>
      <c r="N182" s="200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169</v>
      </c>
      <c r="AT182" s="23" t="s">
        <v>164</v>
      </c>
      <c r="AU182" s="23" t="s">
        <v>82</v>
      </c>
      <c r="AY182" s="23" t="s">
        <v>162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169</v>
      </c>
      <c r="BM182" s="23" t="s">
        <v>693</v>
      </c>
    </row>
    <row r="183" spans="2:65" s="1" customFormat="1" ht="27">
      <c r="B183" s="40"/>
      <c r="C183" s="62"/>
      <c r="D183" s="204" t="s">
        <v>171</v>
      </c>
      <c r="E183" s="62"/>
      <c r="F183" s="205" t="s">
        <v>278</v>
      </c>
      <c r="G183" s="62"/>
      <c r="H183" s="62"/>
      <c r="I183" s="162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171</v>
      </c>
      <c r="AU183" s="23" t="s">
        <v>82</v>
      </c>
    </row>
    <row r="184" spans="2:65" s="11" customFormat="1">
      <c r="B184" s="207"/>
      <c r="C184" s="208"/>
      <c r="D184" s="204" t="s">
        <v>173</v>
      </c>
      <c r="E184" s="209" t="s">
        <v>21</v>
      </c>
      <c r="F184" s="210" t="s">
        <v>671</v>
      </c>
      <c r="G184" s="208"/>
      <c r="H184" s="211" t="s">
        <v>21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173</v>
      </c>
      <c r="AU184" s="217" t="s">
        <v>82</v>
      </c>
      <c r="AV184" s="11" t="s">
        <v>80</v>
      </c>
      <c r="AW184" s="11" t="s">
        <v>36</v>
      </c>
      <c r="AX184" s="11" t="s">
        <v>72</v>
      </c>
      <c r="AY184" s="217" t="s">
        <v>162</v>
      </c>
    </row>
    <row r="185" spans="2:65" s="12" customFormat="1">
      <c r="B185" s="218"/>
      <c r="C185" s="219"/>
      <c r="D185" s="204" t="s">
        <v>173</v>
      </c>
      <c r="E185" s="220" t="s">
        <v>21</v>
      </c>
      <c r="F185" s="221" t="s">
        <v>176</v>
      </c>
      <c r="G185" s="219"/>
      <c r="H185" s="222">
        <v>19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173</v>
      </c>
      <c r="AU185" s="228" t="s">
        <v>82</v>
      </c>
      <c r="AV185" s="12" t="s">
        <v>82</v>
      </c>
      <c r="AW185" s="12" t="s">
        <v>36</v>
      </c>
      <c r="AX185" s="12" t="s">
        <v>72</v>
      </c>
      <c r="AY185" s="228" t="s">
        <v>162</v>
      </c>
    </row>
    <row r="186" spans="2:65" s="13" customFormat="1">
      <c r="B186" s="229"/>
      <c r="C186" s="230"/>
      <c r="D186" s="231" t="s">
        <v>173</v>
      </c>
      <c r="E186" s="232" t="s">
        <v>21</v>
      </c>
      <c r="F186" s="233" t="s">
        <v>177</v>
      </c>
      <c r="G186" s="230"/>
      <c r="H186" s="234">
        <v>19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173</v>
      </c>
      <c r="AU186" s="240" t="s">
        <v>82</v>
      </c>
      <c r="AV186" s="13" t="s">
        <v>169</v>
      </c>
      <c r="AW186" s="13" t="s">
        <v>36</v>
      </c>
      <c r="AX186" s="13" t="s">
        <v>80</v>
      </c>
      <c r="AY186" s="240" t="s">
        <v>162</v>
      </c>
    </row>
    <row r="187" spans="2:65" s="1" customFormat="1" ht="20.45" customHeight="1">
      <c r="B187" s="40"/>
      <c r="C187" s="192" t="s">
        <v>279</v>
      </c>
      <c r="D187" s="192" t="s">
        <v>164</v>
      </c>
      <c r="E187" s="193" t="s">
        <v>280</v>
      </c>
      <c r="F187" s="194" t="s">
        <v>281</v>
      </c>
      <c r="G187" s="195" t="s">
        <v>282</v>
      </c>
      <c r="H187" s="196">
        <v>350</v>
      </c>
      <c r="I187" s="197"/>
      <c r="J187" s="198">
        <f>ROUND(I187*H187,2)</f>
        <v>0</v>
      </c>
      <c r="K187" s="194" t="s">
        <v>168</v>
      </c>
      <c r="L187" s="60"/>
      <c r="M187" s="199" t="s">
        <v>21</v>
      </c>
      <c r="N187" s="200" t="s">
        <v>43</v>
      </c>
      <c r="O187" s="41"/>
      <c r="P187" s="201">
        <f>O187*H187</f>
        <v>0</v>
      </c>
      <c r="Q187" s="201">
        <v>1.7149999999999999E-2</v>
      </c>
      <c r="R187" s="201">
        <f>Q187*H187</f>
        <v>6.0024999999999995</v>
      </c>
      <c r="S187" s="201">
        <v>0</v>
      </c>
      <c r="T187" s="202">
        <f>S187*H187</f>
        <v>0</v>
      </c>
      <c r="AR187" s="23" t="s">
        <v>169</v>
      </c>
      <c r="AT187" s="23" t="s">
        <v>164</v>
      </c>
      <c r="AU187" s="23" t="s">
        <v>82</v>
      </c>
      <c r="AY187" s="23" t="s">
        <v>162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80</v>
      </c>
      <c r="BK187" s="203">
        <f>ROUND(I187*H187,2)</f>
        <v>0</v>
      </c>
      <c r="BL187" s="23" t="s">
        <v>169</v>
      </c>
      <c r="BM187" s="23" t="s">
        <v>694</v>
      </c>
    </row>
    <row r="188" spans="2:65" s="1" customFormat="1" ht="27">
      <c r="B188" s="40"/>
      <c r="C188" s="62"/>
      <c r="D188" s="204" t="s">
        <v>171</v>
      </c>
      <c r="E188" s="62"/>
      <c r="F188" s="205" t="s">
        <v>284</v>
      </c>
      <c r="G188" s="62"/>
      <c r="H188" s="62"/>
      <c r="I188" s="162"/>
      <c r="J188" s="62"/>
      <c r="K188" s="62"/>
      <c r="L188" s="60"/>
      <c r="M188" s="206"/>
      <c r="N188" s="41"/>
      <c r="O188" s="41"/>
      <c r="P188" s="41"/>
      <c r="Q188" s="41"/>
      <c r="R188" s="41"/>
      <c r="S188" s="41"/>
      <c r="T188" s="77"/>
      <c r="AT188" s="23" t="s">
        <v>171</v>
      </c>
      <c r="AU188" s="23" t="s">
        <v>82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671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1" customFormat="1">
      <c r="B190" s="207"/>
      <c r="C190" s="208"/>
      <c r="D190" s="204" t="s">
        <v>173</v>
      </c>
      <c r="E190" s="209" t="s">
        <v>21</v>
      </c>
      <c r="F190" s="210" t="s">
        <v>285</v>
      </c>
      <c r="G190" s="208"/>
      <c r="H190" s="211" t="s">
        <v>21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173</v>
      </c>
      <c r="AU190" s="217" t="s">
        <v>82</v>
      </c>
      <c r="AV190" s="11" t="s">
        <v>80</v>
      </c>
      <c r="AW190" s="11" t="s">
        <v>36</v>
      </c>
      <c r="AX190" s="11" t="s">
        <v>72</v>
      </c>
      <c r="AY190" s="217" t="s">
        <v>162</v>
      </c>
    </row>
    <row r="191" spans="2:65" s="12" customFormat="1">
      <c r="B191" s="218"/>
      <c r="C191" s="219"/>
      <c r="D191" s="204" t="s">
        <v>173</v>
      </c>
      <c r="E191" s="220" t="s">
        <v>21</v>
      </c>
      <c r="F191" s="221" t="s">
        <v>695</v>
      </c>
      <c r="G191" s="219"/>
      <c r="H191" s="222">
        <v>350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173</v>
      </c>
      <c r="AU191" s="228" t="s">
        <v>82</v>
      </c>
      <c r="AV191" s="12" t="s">
        <v>82</v>
      </c>
      <c r="AW191" s="12" t="s">
        <v>36</v>
      </c>
      <c r="AX191" s="12" t="s">
        <v>72</v>
      </c>
      <c r="AY191" s="228" t="s">
        <v>162</v>
      </c>
    </row>
    <row r="192" spans="2:65" s="13" customFormat="1">
      <c r="B192" s="229"/>
      <c r="C192" s="230"/>
      <c r="D192" s="231" t="s">
        <v>173</v>
      </c>
      <c r="E192" s="232" t="s">
        <v>21</v>
      </c>
      <c r="F192" s="233" t="s">
        <v>177</v>
      </c>
      <c r="G192" s="230"/>
      <c r="H192" s="234">
        <v>350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173</v>
      </c>
      <c r="AU192" s="240" t="s">
        <v>82</v>
      </c>
      <c r="AV192" s="13" t="s">
        <v>169</v>
      </c>
      <c r="AW192" s="13" t="s">
        <v>36</v>
      </c>
      <c r="AX192" s="13" t="s">
        <v>80</v>
      </c>
      <c r="AY192" s="240" t="s">
        <v>162</v>
      </c>
    </row>
    <row r="193" spans="2:65" s="1" customFormat="1" ht="20.45" customHeight="1">
      <c r="B193" s="40"/>
      <c r="C193" s="192" t="s">
        <v>287</v>
      </c>
      <c r="D193" s="192" t="s">
        <v>164</v>
      </c>
      <c r="E193" s="193" t="s">
        <v>288</v>
      </c>
      <c r="F193" s="194" t="s">
        <v>289</v>
      </c>
      <c r="G193" s="195" t="s">
        <v>282</v>
      </c>
      <c r="H193" s="196">
        <v>63</v>
      </c>
      <c r="I193" s="197"/>
      <c r="J193" s="198">
        <f>ROUND(I193*H193,2)</f>
        <v>0</v>
      </c>
      <c r="K193" s="194" t="s">
        <v>168</v>
      </c>
      <c r="L193" s="60"/>
      <c r="M193" s="199" t="s">
        <v>21</v>
      </c>
      <c r="N193" s="200" t="s">
        <v>43</v>
      </c>
      <c r="O193" s="41"/>
      <c r="P193" s="201">
        <f>O193*H193</f>
        <v>0</v>
      </c>
      <c r="Q193" s="201">
        <v>1.9E-2</v>
      </c>
      <c r="R193" s="201">
        <f>Q193*H193</f>
        <v>1.1970000000000001</v>
      </c>
      <c r="S193" s="201">
        <v>0</v>
      </c>
      <c r="T193" s="202">
        <f>S193*H193</f>
        <v>0</v>
      </c>
      <c r="AR193" s="23" t="s">
        <v>169</v>
      </c>
      <c r="AT193" s="23" t="s">
        <v>164</v>
      </c>
      <c r="AU193" s="23" t="s">
        <v>82</v>
      </c>
      <c r="AY193" s="23" t="s">
        <v>162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80</v>
      </c>
      <c r="BK193" s="203">
        <f>ROUND(I193*H193,2)</f>
        <v>0</v>
      </c>
      <c r="BL193" s="23" t="s">
        <v>169</v>
      </c>
      <c r="BM193" s="23" t="s">
        <v>696</v>
      </c>
    </row>
    <row r="194" spans="2:65" s="1" customFormat="1" ht="27">
      <c r="B194" s="40"/>
      <c r="C194" s="62"/>
      <c r="D194" s="204" t="s">
        <v>171</v>
      </c>
      <c r="E194" s="62"/>
      <c r="F194" s="205" t="s">
        <v>291</v>
      </c>
      <c r="G194" s="62"/>
      <c r="H194" s="62"/>
      <c r="I194" s="162"/>
      <c r="J194" s="62"/>
      <c r="K194" s="62"/>
      <c r="L194" s="60"/>
      <c r="M194" s="206"/>
      <c r="N194" s="41"/>
      <c r="O194" s="41"/>
      <c r="P194" s="41"/>
      <c r="Q194" s="41"/>
      <c r="R194" s="41"/>
      <c r="S194" s="41"/>
      <c r="T194" s="77"/>
      <c r="AT194" s="23" t="s">
        <v>171</v>
      </c>
      <c r="AU194" s="23" t="s">
        <v>82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671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292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697</v>
      </c>
      <c r="G197" s="219"/>
      <c r="H197" s="222">
        <v>41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2" customFormat="1">
      <c r="B198" s="218"/>
      <c r="C198" s="219"/>
      <c r="D198" s="204" t="s">
        <v>173</v>
      </c>
      <c r="E198" s="220" t="s">
        <v>21</v>
      </c>
      <c r="F198" s="221" t="s">
        <v>698</v>
      </c>
      <c r="G198" s="219"/>
      <c r="H198" s="222">
        <v>22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173</v>
      </c>
      <c r="AU198" s="228" t="s">
        <v>82</v>
      </c>
      <c r="AV198" s="12" t="s">
        <v>82</v>
      </c>
      <c r="AW198" s="12" t="s">
        <v>36</v>
      </c>
      <c r="AX198" s="12" t="s">
        <v>72</v>
      </c>
      <c r="AY198" s="228" t="s">
        <v>162</v>
      </c>
    </row>
    <row r="199" spans="2:65" s="13" customFormat="1">
      <c r="B199" s="229"/>
      <c r="C199" s="230"/>
      <c r="D199" s="231" t="s">
        <v>173</v>
      </c>
      <c r="E199" s="232" t="s">
        <v>21</v>
      </c>
      <c r="F199" s="233" t="s">
        <v>177</v>
      </c>
      <c r="G199" s="230"/>
      <c r="H199" s="234">
        <v>63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173</v>
      </c>
      <c r="AU199" s="240" t="s">
        <v>82</v>
      </c>
      <c r="AV199" s="13" t="s">
        <v>169</v>
      </c>
      <c r="AW199" s="13" t="s">
        <v>36</v>
      </c>
      <c r="AX199" s="13" t="s">
        <v>80</v>
      </c>
      <c r="AY199" s="240" t="s">
        <v>162</v>
      </c>
    </row>
    <row r="200" spans="2:65" s="1" customFormat="1" ht="20.45" customHeight="1">
      <c r="B200" s="40"/>
      <c r="C200" s="192" t="s">
        <v>176</v>
      </c>
      <c r="D200" s="192" t="s">
        <v>164</v>
      </c>
      <c r="E200" s="193" t="s">
        <v>295</v>
      </c>
      <c r="F200" s="194" t="s">
        <v>296</v>
      </c>
      <c r="G200" s="195" t="s">
        <v>282</v>
      </c>
      <c r="H200" s="196">
        <v>456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43</v>
      </c>
      <c r="O200" s="41"/>
      <c r="P200" s="201">
        <f>O200*H200</f>
        <v>0</v>
      </c>
      <c r="Q200" s="201">
        <v>1.7149999999999999E-2</v>
      </c>
      <c r="R200" s="201">
        <f>Q200*H200</f>
        <v>7.8203999999999994</v>
      </c>
      <c r="S200" s="201">
        <v>0</v>
      </c>
      <c r="T200" s="202">
        <f>S200*H200</f>
        <v>0</v>
      </c>
      <c r="AR200" s="23" t="s">
        <v>169</v>
      </c>
      <c r="AT200" s="23" t="s">
        <v>164</v>
      </c>
      <c r="AU200" s="23" t="s">
        <v>82</v>
      </c>
      <c r="AY200" s="23" t="s">
        <v>162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169</v>
      </c>
      <c r="BM200" s="23" t="s">
        <v>699</v>
      </c>
    </row>
    <row r="201" spans="2:65" s="1" customFormat="1">
      <c r="B201" s="40"/>
      <c r="C201" s="62"/>
      <c r="D201" s="204" t="s">
        <v>171</v>
      </c>
      <c r="E201" s="62"/>
      <c r="F201" s="205" t="s">
        <v>296</v>
      </c>
      <c r="G201" s="62"/>
      <c r="H201" s="62"/>
      <c r="I201" s="162"/>
      <c r="J201" s="62"/>
      <c r="K201" s="62"/>
      <c r="L201" s="60"/>
      <c r="M201" s="206"/>
      <c r="N201" s="41"/>
      <c r="O201" s="41"/>
      <c r="P201" s="41"/>
      <c r="Q201" s="41"/>
      <c r="R201" s="41"/>
      <c r="S201" s="41"/>
      <c r="T201" s="77"/>
      <c r="AT201" s="23" t="s">
        <v>171</v>
      </c>
      <c r="AU201" s="23" t="s">
        <v>82</v>
      </c>
    </row>
    <row r="202" spans="2:65" s="11" customFormat="1">
      <c r="B202" s="207"/>
      <c r="C202" s="208"/>
      <c r="D202" s="204" t="s">
        <v>173</v>
      </c>
      <c r="E202" s="209" t="s">
        <v>21</v>
      </c>
      <c r="F202" s="210" t="s">
        <v>671</v>
      </c>
      <c r="G202" s="208"/>
      <c r="H202" s="211" t="s">
        <v>21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173</v>
      </c>
      <c r="AU202" s="217" t="s">
        <v>82</v>
      </c>
      <c r="AV202" s="11" t="s">
        <v>80</v>
      </c>
      <c r="AW202" s="11" t="s">
        <v>36</v>
      </c>
      <c r="AX202" s="11" t="s">
        <v>72</v>
      </c>
      <c r="AY202" s="217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298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700</v>
      </c>
      <c r="G204" s="219"/>
      <c r="H204" s="222">
        <v>456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3" customFormat="1">
      <c r="B205" s="229"/>
      <c r="C205" s="230"/>
      <c r="D205" s="231" t="s">
        <v>173</v>
      </c>
      <c r="E205" s="232" t="s">
        <v>21</v>
      </c>
      <c r="F205" s="233" t="s">
        <v>177</v>
      </c>
      <c r="G205" s="230"/>
      <c r="H205" s="234">
        <v>456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173</v>
      </c>
      <c r="AU205" s="240" t="s">
        <v>82</v>
      </c>
      <c r="AV205" s="13" t="s">
        <v>169</v>
      </c>
      <c r="AW205" s="13" t="s">
        <v>36</v>
      </c>
      <c r="AX205" s="13" t="s">
        <v>80</v>
      </c>
      <c r="AY205" s="240" t="s">
        <v>162</v>
      </c>
    </row>
    <row r="206" spans="2:65" s="1" customFormat="1" ht="20.45" customHeight="1">
      <c r="B206" s="40"/>
      <c r="C206" s="192" t="s">
        <v>203</v>
      </c>
      <c r="D206" s="192" t="s">
        <v>164</v>
      </c>
      <c r="E206" s="193" t="s">
        <v>300</v>
      </c>
      <c r="F206" s="194" t="s">
        <v>301</v>
      </c>
      <c r="G206" s="195" t="s">
        <v>167</v>
      </c>
      <c r="H206" s="196">
        <v>11.96</v>
      </c>
      <c r="I206" s="197"/>
      <c r="J206" s="198">
        <f>ROUND(I206*H206,2)</f>
        <v>0</v>
      </c>
      <c r="K206" s="194" t="s">
        <v>168</v>
      </c>
      <c r="L206" s="60"/>
      <c r="M206" s="199" t="s">
        <v>21</v>
      </c>
      <c r="N206" s="200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169</v>
      </c>
      <c r="AT206" s="23" t="s">
        <v>164</v>
      </c>
      <c r="AU206" s="23" t="s">
        <v>82</v>
      </c>
      <c r="AY206" s="23" t="s">
        <v>162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169</v>
      </c>
      <c r="BM206" s="23" t="s">
        <v>701</v>
      </c>
    </row>
    <row r="207" spans="2:65" s="1" customFormat="1" ht="40.5">
      <c r="B207" s="40"/>
      <c r="C207" s="62"/>
      <c r="D207" s="204" t="s">
        <v>171</v>
      </c>
      <c r="E207" s="62"/>
      <c r="F207" s="205" t="s">
        <v>303</v>
      </c>
      <c r="G207" s="62"/>
      <c r="H207" s="62"/>
      <c r="I207" s="162"/>
      <c r="J207" s="62"/>
      <c r="K207" s="62"/>
      <c r="L207" s="60"/>
      <c r="M207" s="206"/>
      <c r="N207" s="41"/>
      <c r="O207" s="41"/>
      <c r="P207" s="41"/>
      <c r="Q207" s="41"/>
      <c r="R207" s="41"/>
      <c r="S207" s="41"/>
      <c r="T207" s="77"/>
      <c r="AT207" s="23" t="s">
        <v>171</v>
      </c>
      <c r="AU207" s="23" t="s">
        <v>82</v>
      </c>
    </row>
    <row r="208" spans="2:65" s="11" customFormat="1">
      <c r="B208" s="207"/>
      <c r="C208" s="208"/>
      <c r="D208" s="204" t="s">
        <v>173</v>
      </c>
      <c r="E208" s="209" t="s">
        <v>21</v>
      </c>
      <c r="F208" s="210" t="s">
        <v>671</v>
      </c>
      <c r="G208" s="208"/>
      <c r="H208" s="211" t="s">
        <v>21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173</v>
      </c>
      <c r="AU208" s="217" t="s">
        <v>82</v>
      </c>
      <c r="AV208" s="11" t="s">
        <v>80</v>
      </c>
      <c r="AW208" s="11" t="s">
        <v>36</v>
      </c>
      <c r="AX208" s="11" t="s">
        <v>72</v>
      </c>
      <c r="AY208" s="217" t="s">
        <v>162</v>
      </c>
    </row>
    <row r="209" spans="2:65" s="11" customFormat="1">
      <c r="B209" s="207"/>
      <c r="C209" s="208"/>
      <c r="D209" s="204" t="s">
        <v>173</v>
      </c>
      <c r="E209" s="209" t="s">
        <v>21</v>
      </c>
      <c r="F209" s="210" t="s">
        <v>304</v>
      </c>
      <c r="G209" s="208"/>
      <c r="H209" s="211" t="s">
        <v>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173</v>
      </c>
      <c r="AU209" s="217" t="s">
        <v>82</v>
      </c>
      <c r="AV209" s="11" t="s">
        <v>80</v>
      </c>
      <c r="AW209" s="11" t="s">
        <v>36</v>
      </c>
      <c r="AX209" s="11" t="s">
        <v>72</v>
      </c>
      <c r="AY209" s="217" t="s">
        <v>162</v>
      </c>
    </row>
    <row r="210" spans="2:65" s="12" customFormat="1">
      <c r="B210" s="218"/>
      <c r="C210" s="219"/>
      <c r="D210" s="204" t="s">
        <v>173</v>
      </c>
      <c r="E210" s="220" t="s">
        <v>21</v>
      </c>
      <c r="F210" s="221" t="s">
        <v>702</v>
      </c>
      <c r="G210" s="219"/>
      <c r="H210" s="222">
        <v>11.96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173</v>
      </c>
      <c r="AU210" s="228" t="s">
        <v>82</v>
      </c>
      <c r="AV210" s="12" t="s">
        <v>82</v>
      </c>
      <c r="AW210" s="12" t="s">
        <v>36</v>
      </c>
      <c r="AX210" s="12" t="s">
        <v>72</v>
      </c>
      <c r="AY210" s="228" t="s">
        <v>162</v>
      </c>
    </row>
    <row r="211" spans="2:65" s="13" customFormat="1">
      <c r="B211" s="229"/>
      <c r="C211" s="230"/>
      <c r="D211" s="231" t="s">
        <v>173</v>
      </c>
      <c r="E211" s="232" t="s">
        <v>21</v>
      </c>
      <c r="F211" s="233" t="s">
        <v>177</v>
      </c>
      <c r="G211" s="230"/>
      <c r="H211" s="234">
        <v>11.96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173</v>
      </c>
      <c r="AU211" s="240" t="s">
        <v>82</v>
      </c>
      <c r="AV211" s="13" t="s">
        <v>169</v>
      </c>
      <c r="AW211" s="13" t="s">
        <v>36</v>
      </c>
      <c r="AX211" s="13" t="s">
        <v>80</v>
      </c>
      <c r="AY211" s="240" t="s">
        <v>162</v>
      </c>
    </row>
    <row r="212" spans="2:65" s="1" customFormat="1" ht="20.45" customHeight="1">
      <c r="B212" s="40"/>
      <c r="C212" s="192" t="s">
        <v>9</v>
      </c>
      <c r="D212" s="192" t="s">
        <v>164</v>
      </c>
      <c r="E212" s="193" t="s">
        <v>305</v>
      </c>
      <c r="F212" s="194" t="s">
        <v>306</v>
      </c>
      <c r="G212" s="195" t="s">
        <v>167</v>
      </c>
      <c r="H212" s="196">
        <v>73.5</v>
      </c>
      <c r="I212" s="197"/>
      <c r="J212" s="198">
        <f>ROUND(I212*H212,2)</f>
        <v>0</v>
      </c>
      <c r="K212" s="194" t="s">
        <v>168</v>
      </c>
      <c r="L212" s="60"/>
      <c r="M212" s="199" t="s">
        <v>21</v>
      </c>
      <c r="N212" s="200" t="s">
        <v>43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169</v>
      </c>
      <c r="AT212" s="23" t="s">
        <v>164</v>
      </c>
      <c r="AU212" s="23" t="s">
        <v>82</v>
      </c>
      <c r="AY212" s="23" t="s">
        <v>162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80</v>
      </c>
      <c r="BK212" s="203">
        <f>ROUND(I212*H212,2)</f>
        <v>0</v>
      </c>
      <c r="BL212" s="23" t="s">
        <v>169</v>
      </c>
      <c r="BM212" s="23" t="s">
        <v>703</v>
      </c>
    </row>
    <row r="213" spans="2:65" s="1" customFormat="1" ht="40.5">
      <c r="B213" s="40"/>
      <c r="C213" s="62"/>
      <c r="D213" s="204" t="s">
        <v>171</v>
      </c>
      <c r="E213" s="62"/>
      <c r="F213" s="205" t="s">
        <v>308</v>
      </c>
      <c r="G213" s="62"/>
      <c r="H213" s="62"/>
      <c r="I213" s="162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171</v>
      </c>
      <c r="AU213" s="23" t="s">
        <v>82</v>
      </c>
    </row>
    <row r="214" spans="2:65" s="11" customFormat="1">
      <c r="B214" s="207"/>
      <c r="C214" s="208"/>
      <c r="D214" s="204" t="s">
        <v>173</v>
      </c>
      <c r="E214" s="209" t="s">
        <v>21</v>
      </c>
      <c r="F214" s="210" t="s">
        <v>671</v>
      </c>
      <c r="G214" s="208"/>
      <c r="H214" s="211" t="s">
        <v>21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173</v>
      </c>
      <c r="AU214" s="217" t="s">
        <v>82</v>
      </c>
      <c r="AV214" s="11" t="s">
        <v>80</v>
      </c>
      <c r="AW214" s="11" t="s">
        <v>36</v>
      </c>
      <c r="AX214" s="11" t="s">
        <v>72</v>
      </c>
      <c r="AY214" s="217" t="s">
        <v>162</v>
      </c>
    </row>
    <row r="215" spans="2:65" s="11" customFormat="1">
      <c r="B215" s="207"/>
      <c r="C215" s="208"/>
      <c r="D215" s="204" t="s">
        <v>173</v>
      </c>
      <c r="E215" s="209" t="s">
        <v>21</v>
      </c>
      <c r="F215" s="210" t="s">
        <v>309</v>
      </c>
      <c r="G215" s="208"/>
      <c r="H215" s="211" t="s">
        <v>21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173</v>
      </c>
      <c r="AU215" s="217" t="s">
        <v>82</v>
      </c>
      <c r="AV215" s="11" t="s">
        <v>80</v>
      </c>
      <c r="AW215" s="11" t="s">
        <v>36</v>
      </c>
      <c r="AX215" s="11" t="s">
        <v>72</v>
      </c>
      <c r="AY215" s="217" t="s">
        <v>162</v>
      </c>
    </row>
    <row r="216" spans="2:65" s="12" customFormat="1">
      <c r="B216" s="218"/>
      <c r="C216" s="219"/>
      <c r="D216" s="204" t="s">
        <v>173</v>
      </c>
      <c r="E216" s="220" t="s">
        <v>21</v>
      </c>
      <c r="F216" s="221" t="s">
        <v>704</v>
      </c>
      <c r="G216" s="219"/>
      <c r="H216" s="222">
        <v>73.5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173</v>
      </c>
      <c r="AU216" s="228" t="s">
        <v>82</v>
      </c>
      <c r="AV216" s="12" t="s">
        <v>82</v>
      </c>
      <c r="AW216" s="12" t="s">
        <v>36</v>
      </c>
      <c r="AX216" s="12" t="s">
        <v>72</v>
      </c>
      <c r="AY216" s="228" t="s">
        <v>162</v>
      </c>
    </row>
    <row r="217" spans="2:65" s="13" customFormat="1">
      <c r="B217" s="229"/>
      <c r="C217" s="230"/>
      <c r="D217" s="231" t="s">
        <v>173</v>
      </c>
      <c r="E217" s="232" t="s">
        <v>21</v>
      </c>
      <c r="F217" s="233" t="s">
        <v>177</v>
      </c>
      <c r="G217" s="230"/>
      <c r="H217" s="234">
        <v>73.5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173</v>
      </c>
      <c r="AU217" s="240" t="s">
        <v>82</v>
      </c>
      <c r="AV217" s="13" t="s">
        <v>169</v>
      </c>
      <c r="AW217" s="13" t="s">
        <v>36</v>
      </c>
      <c r="AX217" s="13" t="s">
        <v>80</v>
      </c>
      <c r="AY217" s="240" t="s">
        <v>162</v>
      </c>
    </row>
    <row r="218" spans="2:65" s="1" customFormat="1" ht="20.45" customHeight="1">
      <c r="B218" s="40"/>
      <c r="C218" s="192" t="s">
        <v>311</v>
      </c>
      <c r="D218" s="192" t="s">
        <v>164</v>
      </c>
      <c r="E218" s="193" t="s">
        <v>312</v>
      </c>
      <c r="F218" s="194" t="s">
        <v>313</v>
      </c>
      <c r="G218" s="195" t="s">
        <v>167</v>
      </c>
      <c r="H218" s="196">
        <v>644</v>
      </c>
      <c r="I218" s="197"/>
      <c r="J218" s="198">
        <f>ROUND(I218*H218,2)</f>
        <v>0</v>
      </c>
      <c r="K218" s="194" t="s">
        <v>168</v>
      </c>
      <c r="L218" s="60"/>
      <c r="M218" s="199" t="s">
        <v>21</v>
      </c>
      <c r="N218" s="200" t="s">
        <v>43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169</v>
      </c>
      <c r="AT218" s="23" t="s">
        <v>164</v>
      </c>
      <c r="AU218" s="23" t="s">
        <v>82</v>
      </c>
      <c r="AY218" s="23" t="s">
        <v>162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80</v>
      </c>
      <c r="BK218" s="203">
        <f>ROUND(I218*H218,2)</f>
        <v>0</v>
      </c>
      <c r="BL218" s="23" t="s">
        <v>169</v>
      </c>
      <c r="BM218" s="23" t="s">
        <v>705</v>
      </c>
    </row>
    <row r="219" spans="2:65" s="1" customFormat="1" ht="40.5">
      <c r="B219" s="40"/>
      <c r="C219" s="62"/>
      <c r="D219" s="204" t="s">
        <v>171</v>
      </c>
      <c r="E219" s="62"/>
      <c r="F219" s="205" t="s">
        <v>315</v>
      </c>
      <c r="G219" s="62"/>
      <c r="H219" s="62"/>
      <c r="I219" s="162"/>
      <c r="J219" s="62"/>
      <c r="K219" s="62"/>
      <c r="L219" s="60"/>
      <c r="M219" s="206"/>
      <c r="N219" s="41"/>
      <c r="O219" s="41"/>
      <c r="P219" s="41"/>
      <c r="Q219" s="41"/>
      <c r="R219" s="41"/>
      <c r="S219" s="41"/>
      <c r="T219" s="77"/>
      <c r="AT219" s="23" t="s">
        <v>171</v>
      </c>
      <c r="AU219" s="23" t="s">
        <v>82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671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316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706</v>
      </c>
      <c r="G222" s="219"/>
      <c r="H222" s="222">
        <v>322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1" customFormat="1">
      <c r="B223" s="207"/>
      <c r="C223" s="208"/>
      <c r="D223" s="204" t="s">
        <v>173</v>
      </c>
      <c r="E223" s="209" t="s">
        <v>21</v>
      </c>
      <c r="F223" s="210" t="s">
        <v>318</v>
      </c>
      <c r="G223" s="208"/>
      <c r="H223" s="211" t="s">
        <v>21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173</v>
      </c>
      <c r="AU223" s="217" t="s">
        <v>82</v>
      </c>
      <c r="AV223" s="11" t="s">
        <v>80</v>
      </c>
      <c r="AW223" s="11" t="s">
        <v>36</v>
      </c>
      <c r="AX223" s="11" t="s">
        <v>72</v>
      </c>
      <c r="AY223" s="217" t="s">
        <v>162</v>
      </c>
    </row>
    <row r="224" spans="2:65" s="12" customFormat="1">
      <c r="B224" s="218"/>
      <c r="C224" s="219"/>
      <c r="D224" s="204" t="s">
        <v>173</v>
      </c>
      <c r="E224" s="220" t="s">
        <v>21</v>
      </c>
      <c r="F224" s="221" t="s">
        <v>664</v>
      </c>
      <c r="G224" s="219"/>
      <c r="H224" s="222">
        <v>71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173</v>
      </c>
      <c r="AU224" s="228" t="s">
        <v>82</v>
      </c>
      <c r="AV224" s="12" t="s">
        <v>82</v>
      </c>
      <c r="AW224" s="12" t="s">
        <v>36</v>
      </c>
      <c r="AX224" s="12" t="s">
        <v>72</v>
      </c>
      <c r="AY224" s="228" t="s">
        <v>162</v>
      </c>
    </row>
    <row r="225" spans="2:65" s="11" customFormat="1">
      <c r="B225" s="207"/>
      <c r="C225" s="208"/>
      <c r="D225" s="204" t="s">
        <v>173</v>
      </c>
      <c r="E225" s="209" t="s">
        <v>21</v>
      </c>
      <c r="F225" s="210" t="s">
        <v>320</v>
      </c>
      <c r="G225" s="208"/>
      <c r="H225" s="211" t="s">
        <v>21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173</v>
      </c>
      <c r="AU225" s="217" t="s">
        <v>82</v>
      </c>
      <c r="AV225" s="11" t="s">
        <v>80</v>
      </c>
      <c r="AW225" s="11" t="s">
        <v>36</v>
      </c>
      <c r="AX225" s="11" t="s">
        <v>72</v>
      </c>
      <c r="AY225" s="217" t="s">
        <v>162</v>
      </c>
    </row>
    <row r="226" spans="2:65" s="12" customFormat="1">
      <c r="B226" s="218"/>
      <c r="C226" s="219"/>
      <c r="D226" s="204" t="s">
        <v>173</v>
      </c>
      <c r="E226" s="220" t="s">
        <v>21</v>
      </c>
      <c r="F226" s="221" t="s">
        <v>707</v>
      </c>
      <c r="G226" s="219"/>
      <c r="H226" s="222">
        <v>251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173</v>
      </c>
      <c r="AU226" s="228" t="s">
        <v>82</v>
      </c>
      <c r="AV226" s="12" t="s">
        <v>82</v>
      </c>
      <c r="AW226" s="12" t="s">
        <v>36</v>
      </c>
      <c r="AX226" s="12" t="s">
        <v>72</v>
      </c>
      <c r="AY226" s="228" t="s">
        <v>162</v>
      </c>
    </row>
    <row r="227" spans="2:65" s="13" customFormat="1">
      <c r="B227" s="229"/>
      <c r="C227" s="230"/>
      <c r="D227" s="231" t="s">
        <v>173</v>
      </c>
      <c r="E227" s="232" t="s">
        <v>21</v>
      </c>
      <c r="F227" s="233" t="s">
        <v>177</v>
      </c>
      <c r="G227" s="230"/>
      <c r="H227" s="234">
        <v>644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173</v>
      </c>
      <c r="AU227" s="240" t="s">
        <v>82</v>
      </c>
      <c r="AV227" s="13" t="s">
        <v>169</v>
      </c>
      <c r="AW227" s="13" t="s">
        <v>36</v>
      </c>
      <c r="AX227" s="13" t="s">
        <v>80</v>
      </c>
      <c r="AY227" s="240" t="s">
        <v>162</v>
      </c>
    </row>
    <row r="228" spans="2:65" s="1" customFormat="1" ht="20.45" customHeight="1">
      <c r="B228" s="40"/>
      <c r="C228" s="192" t="s">
        <v>322</v>
      </c>
      <c r="D228" s="192" t="s">
        <v>164</v>
      </c>
      <c r="E228" s="193" t="s">
        <v>323</v>
      </c>
      <c r="F228" s="194" t="s">
        <v>324</v>
      </c>
      <c r="G228" s="195" t="s">
        <v>167</v>
      </c>
      <c r="H228" s="196">
        <v>23.92</v>
      </c>
      <c r="I228" s="197"/>
      <c r="J228" s="198">
        <f>ROUND(I228*H228,2)</f>
        <v>0</v>
      </c>
      <c r="K228" s="194" t="s">
        <v>168</v>
      </c>
      <c r="L228" s="60"/>
      <c r="M228" s="199" t="s">
        <v>21</v>
      </c>
      <c r="N228" s="200" t="s">
        <v>43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169</v>
      </c>
      <c r="AT228" s="23" t="s">
        <v>164</v>
      </c>
      <c r="AU228" s="23" t="s">
        <v>82</v>
      </c>
      <c r="AY228" s="23" t="s">
        <v>162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80</v>
      </c>
      <c r="BK228" s="203">
        <f>ROUND(I228*H228,2)</f>
        <v>0</v>
      </c>
      <c r="BL228" s="23" t="s">
        <v>169</v>
      </c>
      <c r="BM228" s="23" t="s">
        <v>708</v>
      </c>
    </row>
    <row r="229" spans="2:65" s="1" customFormat="1" ht="40.5">
      <c r="B229" s="40"/>
      <c r="C229" s="62"/>
      <c r="D229" s="204" t="s">
        <v>171</v>
      </c>
      <c r="E229" s="62"/>
      <c r="F229" s="205" t="s">
        <v>326</v>
      </c>
      <c r="G229" s="62"/>
      <c r="H229" s="62"/>
      <c r="I229" s="162"/>
      <c r="J229" s="62"/>
      <c r="K229" s="62"/>
      <c r="L229" s="60"/>
      <c r="M229" s="206"/>
      <c r="N229" s="41"/>
      <c r="O229" s="41"/>
      <c r="P229" s="41"/>
      <c r="Q229" s="41"/>
      <c r="R229" s="41"/>
      <c r="S229" s="41"/>
      <c r="T229" s="77"/>
      <c r="AT229" s="23" t="s">
        <v>171</v>
      </c>
      <c r="AU229" s="23" t="s">
        <v>82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671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1" customFormat="1">
      <c r="B231" s="207"/>
      <c r="C231" s="208"/>
      <c r="D231" s="204" t="s">
        <v>173</v>
      </c>
      <c r="E231" s="209" t="s">
        <v>21</v>
      </c>
      <c r="F231" s="210" t="s">
        <v>327</v>
      </c>
      <c r="G231" s="208"/>
      <c r="H231" s="211" t="s">
        <v>21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173</v>
      </c>
      <c r="AU231" s="217" t="s">
        <v>82</v>
      </c>
      <c r="AV231" s="11" t="s">
        <v>80</v>
      </c>
      <c r="AW231" s="11" t="s">
        <v>36</v>
      </c>
      <c r="AX231" s="11" t="s">
        <v>72</v>
      </c>
      <c r="AY231" s="217" t="s">
        <v>162</v>
      </c>
    </row>
    <row r="232" spans="2:65" s="12" customFormat="1">
      <c r="B232" s="218"/>
      <c r="C232" s="219"/>
      <c r="D232" s="204" t="s">
        <v>173</v>
      </c>
      <c r="E232" s="220" t="s">
        <v>21</v>
      </c>
      <c r="F232" s="221" t="s">
        <v>702</v>
      </c>
      <c r="G232" s="219"/>
      <c r="H232" s="222">
        <v>11.96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173</v>
      </c>
      <c r="AU232" s="228" t="s">
        <v>82</v>
      </c>
      <c r="AV232" s="12" t="s">
        <v>82</v>
      </c>
      <c r="AW232" s="12" t="s">
        <v>36</v>
      </c>
      <c r="AX232" s="12" t="s">
        <v>72</v>
      </c>
      <c r="AY232" s="228" t="s">
        <v>162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329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2" customFormat="1">
      <c r="B234" s="218"/>
      <c r="C234" s="219"/>
      <c r="D234" s="204" t="s">
        <v>173</v>
      </c>
      <c r="E234" s="220" t="s">
        <v>21</v>
      </c>
      <c r="F234" s="221" t="s">
        <v>702</v>
      </c>
      <c r="G234" s="219"/>
      <c r="H234" s="222">
        <v>11.96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173</v>
      </c>
      <c r="AU234" s="228" t="s">
        <v>82</v>
      </c>
      <c r="AV234" s="12" t="s">
        <v>82</v>
      </c>
      <c r="AW234" s="12" t="s">
        <v>36</v>
      </c>
      <c r="AX234" s="12" t="s">
        <v>72</v>
      </c>
      <c r="AY234" s="228" t="s">
        <v>162</v>
      </c>
    </row>
    <row r="235" spans="2:65" s="13" customFormat="1">
      <c r="B235" s="229"/>
      <c r="C235" s="230"/>
      <c r="D235" s="231" t="s">
        <v>173</v>
      </c>
      <c r="E235" s="232" t="s">
        <v>21</v>
      </c>
      <c r="F235" s="233" t="s">
        <v>177</v>
      </c>
      <c r="G235" s="230"/>
      <c r="H235" s="234">
        <v>23.92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173</v>
      </c>
      <c r="AU235" s="240" t="s">
        <v>82</v>
      </c>
      <c r="AV235" s="13" t="s">
        <v>169</v>
      </c>
      <c r="AW235" s="13" t="s">
        <v>36</v>
      </c>
      <c r="AX235" s="13" t="s">
        <v>80</v>
      </c>
      <c r="AY235" s="240" t="s">
        <v>162</v>
      </c>
    </row>
    <row r="236" spans="2:65" s="1" customFormat="1" ht="20.45" customHeight="1">
      <c r="B236" s="40"/>
      <c r="C236" s="192" t="s">
        <v>330</v>
      </c>
      <c r="D236" s="192" t="s">
        <v>164</v>
      </c>
      <c r="E236" s="193" t="s">
        <v>331</v>
      </c>
      <c r="F236" s="194" t="s">
        <v>332</v>
      </c>
      <c r="G236" s="195" t="s">
        <v>167</v>
      </c>
      <c r="H236" s="196">
        <v>147</v>
      </c>
      <c r="I236" s="197"/>
      <c r="J236" s="198">
        <f>ROUND(I236*H236,2)</f>
        <v>0</v>
      </c>
      <c r="K236" s="194" t="s">
        <v>168</v>
      </c>
      <c r="L236" s="60"/>
      <c r="M236" s="199" t="s">
        <v>21</v>
      </c>
      <c r="N236" s="200" t="s">
        <v>43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169</v>
      </c>
      <c r="AT236" s="23" t="s">
        <v>164</v>
      </c>
      <c r="AU236" s="23" t="s">
        <v>82</v>
      </c>
      <c r="AY236" s="23" t="s">
        <v>162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80</v>
      </c>
      <c r="BK236" s="203">
        <f>ROUND(I236*H236,2)</f>
        <v>0</v>
      </c>
      <c r="BL236" s="23" t="s">
        <v>169</v>
      </c>
      <c r="BM236" s="23" t="s">
        <v>709</v>
      </c>
    </row>
    <row r="237" spans="2:65" s="1" customFormat="1">
      <c r="B237" s="40"/>
      <c r="C237" s="62"/>
      <c r="D237" s="204" t="s">
        <v>171</v>
      </c>
      <c r="E237" s="62"/>
      <c r="F237" s="205" t="s">
        <v>332</v>
      </c>
      <c r="G237" s="62"/>
      <c r="H237" s="62"/>
      <c r="I237" s="162"/>
      <c r="J237" s="62"/>
      <c r="K237" s="62"/>
      <c r="L237" s="60"/>
      <c r="M237" s="206"/>
      <c r="N237" s="41"/>
      <c r="O237" s="41"/>
      <c r="P237" s="41"/>
      <c r="Q237" s="41"/>
      <c r="R237" s="41"/>
      <c r="S237" s="41"/>
      <c r="T237" s="77"/>
      <c r="AT237" s="23" t="s">
        <v>171</v>
      </c>
      <c r="AU237" s="23" t="s">
        <v>82</v>
      </c>
    </row>
    <row r="238" spans="2:65" s="11" customFormat="1">
      <c r="B238" s="207"/>
      <c r="C238" s="208"/>
      <c r="D238" s="204" t="s">
        <v>173</v>
      </c>
      <c r="E238" s="209" t="s">
        <v>21</v>
      </c>
      <c r="F238" s="210" t="s">
        <v>671</v>
      </c>
      <c r="G238" s="208"/>
      <c r="H238" s="211" t="s">
        <v>21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173</v>
      </c>
      <c r="AU238" s="217" t="s">
        <v>82</v>
      </c>
      <c r="AV238" s="11" t="s">
        <v>80</v>
      </c>
      <c r="AW238" s="11" t="s">
        <v>36</v>
      </c>
      <c r="AX238" s="11" t="s">
        <v>72</v>
      </c>
      <c r="AY238" s="217" t="s">
        <v>162</v>
      </c>
    </row>
    <row r="239" spans="2:65" s="11" customFormat="1">
      <c r="B239" s="207"/>
      <c r="C239" s="208"/>
      <c r="D239" s="204" t="s">
        <v>173</v>
      </c>
      <c r="E239" s="209" t="s">
        <v>21</v>
      </c>
      <c r="F239" s="210" t="s">
        <v>334</v>
      </c>
      <c r="G239" s="208"/>
      <c r="H239" s="211" t="s">
        <v>21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173</v>
      </c>
      <c r="AU239" s="217" t="s">
        <v>82</v>
      </c>
      <c r="AV239" s="11" t="s">
        <v>80</v>
      </c>
      <c r="AW239" s="11" t="s">
        <v>36</v>
      </c>
      <c r="AX239" s="11" t="s">
        <v>72</v>
      </c>
      <c r="AY239" s="217" t="s">
        <v>162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210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2" customFormat="1">
      <c r="B241" s="218"/>
      <c r="C241" s="219"/>
      <c r="D241" s="204" t="s">
        <v>173</v>
      </c>
      <c r="E241" s="220" t="s">
        <v>21</v>
      </c>
      <c r="F241" s="221" t="s">
        <v>704</v>
      </c>
      <c r="G241" s="219"/>
      <c r="H241" s="222">
        <v>73.5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173</v>
      </c>
      <c r="AU241" s="228" t="s">
        <v>82</v>
      </c>
      <c r="AV241" s="12" t="s">
        <v>82</v>
      </c>
      <c r="AW241" s="12" t="s">
        <v>36</v>
      </c>
      <c r="AX241" s="12" t="s">
        <v>72</v>
      </c>
      <c r="AY241" s="228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212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704</v>
      </c>
      <c r="G243" s="219"/>
      <c r="H243" s="222">
        <v>73.5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147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336</v>
      </c>
      <c r="D245" s="192" t="s">
        <v>164</v>
      </c>
      <c r="E245" s="193" t="s">
        <v>337</v>
      </c>
      <c r="F245" s="194" t="s">
        <v>338</v>
      </c>
      <c r="G245" s="195" t="s">
        <v>167</v>
      </c>
      <c r="H245" s="196">
        <v>73.5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710</v>
      </c>
    </row>
    <row r="246" spans="2:65" s="1" customFormat="1" ht="27">
      <c r="B246" s="40"/>
      <c r="C246" s="62"/>
      <c r="D246" s="204" t="s">
        <v>171</v>
      </c>
      <c r="E246" s="62"/>
      <c r="F246" s="205" t="s">
        <v>340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671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341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2" customFormat="1">
      <c r="B249" s="218"/>
      <c r="C249" s="219"/>
      <c r="D249" s="204" t="s">
        <v>173</v>
      </c>
      <c r="E249" s="220" t="s">
        <v>21</v>
      </c>
      <c r="F249" s="221" t="s">
        <v>704</v>
      </c>
      <c r="G249" s="219"/>
      <c r="H249" s="222">
        <v>73.5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173</v>
      </c>
      <c r="AU249" s="228" t="s">
        <v>82</v>
      </c>
      <c r="AV249" s="12" t="s">
        <v>82</v>
      </c>
      <c r="AW249" s="12" t="s">
        <v>36</v>
      </c>
      <c r="AX249" s="12" t="s">
        <v>72</v>
      </c>
      <c r="AY249" s="228" t="s">
        <v>162</v>
      </c>
    </row>
    <row r="250" spans="2:65" s="13" customFormat="1">
      <c r="B250" s="229"/>
      <c r="C250" s="230"/>
      <c r="D250" s="231" t="s">
        <v>173</v>
      </c>
      <c r="E250" s="232" t="s">
        <v>21</v>
      </c>
      <c r="F250" s="233" t="s">
        <v>177</v>
      </c>
      <c r="G250" s="230"/>
      <c r="H250" s="234">
        <v>73.5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173</v>
      </c>
      <c r="AU250" s="240" t="s">
        <v>82</v>
      </c>
      <c r="AV250" s="13" t="s">
        <v>169</v>
      </c>
      <c r="AW250" s="13" t="s">
        <v>36</v>
      </c>
      <c r="AX250" s="13" t="s">
        <v>80</v>
      </c>
      <c r="AY250" s="240" t="s">
        <v>162</v>
      </c>
    </row>
    <row r="251" spans="2:65" s="1" customFormat="1" ht="20.45" customHeight="1">
      <c r="B251" s="40"/>
      <c r="C251" s="192" t="s">
        <v>342</v>
      </c>
      <c r="D251" s="192" t="s">
        <v>164</v>
      </c>
      <c r="E251" s="193" t="s">
        <v>343</v>
      </c>
      <c r="F251" s="194" t="s">
        <v>344</v>
      </c>
      <c r="G251" s="195" t="s">
        <v>167</v>
      </c>
      <c r="H251" s="196">
        <v>322</v>
      </c>
      <c r="I251" s="197"/>
      <c r="J251" s="198">
        <f>ROUND(I251*H251,2)</f>
        <v>0</v>
      </c>
      <c r="K251" s="194" t="s">
        <v>168</v>
      </c>
      <c r="L251" s="60"/>
      <c r="M251" s="199" t="s">
        <v>21</v>
      </c>
      <c r="N251" s="200" t="s">
        <v>43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169</v>
      </c>
      <c r="AT251" s="23" t="s">
        <v>164</v>
      </c>
      <c r="AU251" s="23" t="s">
        <v>82</v>
      </c>
      <c r="AY251" s="23" t="s">
        <v>162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80</v>
      </c>
      <c r="BK251" s="203">
        <f>ROUND(I251*H251,2)</f>
        <v>0</v>
      </c>
      <c r="BL251" s="23" t="s">
        <v>169</v>
      </c>
      <c r="BM251" s="23" t="s">
        <v>711</v>
      </c>
    </row>
    <row r="252" spans="2:65" s="1" customFormat="1" ht="27">
      <c r="B252" s="40"/>
      <c r="C252" s="62"/>
      <c r="D252" s="204" t="s">
        <v>171</v>
      </c>
      <c r="E252" s="62"/>
      <c r="F252" s="205" t="s">
        <v>346</v>
      </c>
      <c r="G252" s="62"/>
      <c r="H252" s="62"/>
      <c r="I252" s="162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171</v>
      </c>
      <c r="AU252" s="23" t="s">
        <v>82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671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1" customFormat="1">
      <c r="B254" s="207"/>
      <c r="C254" s="208"/>
      <c r="D254" s="204" t="s">
        <v>173</v>
      </c>
      <c r="E254" s="209" t="s">
        <v>21</v>
      </c>
      <c r="F254" s="210" t="s">
        <v>347</v>
      </c>
      <c r="G254" s="208"/>
      <c r="H254" s="211" t="s">
        <v>21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173</v>
      </c>
      <c r="AU254" s="217" t="s">
        <v>82</v>
      </c>
      <c r="AV254" s="11" t="s">
        <v>80</v>
      </c>
      <c r="AW254" s="11" t="s">
        <v>36</v>
      </c>
      <c r="AX254" s="11" t="s">
        <v>72</v>
      </c>
      <c r="AY254" s="217" t="s">
        <v>162</v>
      </c>
    </row>
    <row r="255" spans="2:65" s="12" customFormat="1">
      <c r="B255" s="218"/>
      <c r="C255" s="219"/>
      <c r="D255" s="204" t="s">
        <v>173</v>
      </c>
      <c r="E255" s="220" t="s">
        <v>21</v>
      </c>
      <c r="F255" s="221" t="s">
        <v>664</v>
      </c>
      <c r="G255" s="219"/>
      <c r="H255" s="222">
        <v>71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173</v>
      </c>
      <c r="AU255" s="228" t="s">
        <v>82</v>
      </c>
      <c r="AV255" s="12" t="s">
        <v>82</v>
      </c>
      <c r="AW255" s="12" t="s">
        <v>36</v>
      </c>
      <c r="AX255" s="12" t="s">
        <v>72</v>
      </c>
      <c r="AY255" s="228" t="s">
        <v>162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348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712</v>
      </c>
      <c r="G257" s="219"/>
      <c r="H257" s="222">
        <v>251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322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350</v>
      </c>
      <c r="D259" s="192" t="s">
        <v>164</v>
      </c>
      <c r="E259" s="193" t="s">
        <v>351</v>
      </c>
      <c r="F259" s="194" t="s">
        <v>352</v>
      </c>
      <c r="G259" s="195" t="s">
        <v>167</v>
      </c>
      <c r="H259" s="196">
        <v>11.96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713</v>
      </c>
    </row>
    <row r="260" spans="2:65" s="1" customFormat="1" ht="27">
      <c r="B260" s="40"/>
      <c r="C260" s="62"/>
      <c r="D260" s="204" t="s">
        <v>171</v>
      </c>
      <c r="E260" s="62"/>
      <c r="F260" s="205" t="s">
        <v>354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671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355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714</v>
      </c>
      <c r="G263" s="219"/>
      <c r="H263" s="222">
        <v>11.96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3" customFormat="1">
      <c r="B264" s="229"/>
      <c r="C264" s="230"/>
      <c r="D264" s="231" t="s">
        <v>173</v>
      </c>
      <c r="E264" s="232" t="s">
        <v>21</v>
      </c>
      <c r="F264" s="233" t="s">
        <v>177</v>
      </c>
      <c r="G264" s="230"/>
      <c r="H264" s="234">
        <v>11.96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173</v>
      </c>
      <c r="AU264" s="240" t="s">
        <v>82</v>
      </c>
      <c r="AV264" s="13" t="s">
        <v>169</v>
      </c>
      <c r="AW264" s="13" t="s">
        <v>36</v>
      </c>
      <c r="AX264" s="13" t="s">
        <v>80</v>
      </c>
      <c r="AY264" s="240" t="s">
        <v>162</v>
      </c>
    </row>
    <row r="265" spans="2:65" s="1" customFormat="1" ht="20.45" customHeight="1">
      <c r="B265" s="40"/>
      <c r="C265" s="192" t="s">
        <v>356</v>
      </c>
      <c r="D265" s="192" t="s">
        <v>164</v>
      </c>
      <c r="E265" s="193" t="s">
        <v>357</v>
      </c>
      <c r="F265" s="194" t="s">
        <v>358</v>
      </c>
      <c r="G265" s="195" t="s">
        <v>167</v>
      </c>
      <c r="H265" s="196">
        <v>147</v>
      </c>
      <c r="I265" s="197"/>
      <c r="J265" s="198">
        <f>ROUND(I265*H265,2)</f>
        <v>0</v>
      </c>
      <c r="K265" s="194" t="s">
        <v>168</v>
      </c>
      <c r="L265" s="60"/>
      <c r="M265" s="199" t="s">
        <v>21</v>
      </c>
      <c r="N265" s="200" t="s">
        <v>43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169</v>
      </c>
      <c r="AT265" s="23" t="s">
        <v>164</v>
      </c>
      <c r="AU265" s="23" t="s">
        <v>82</v>
      </c>
      <c r="AY265" s="23" t="s">
        <v>162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80</v>
      </c>
      <c r="BK265" s="203">
        <f>ROUND(I265*H265,2)</f>
        <v>0</v>
      </c>
      <c r="BL265" s="23" t="s">
        <v>169</v>
      </c>
      <c r="BM265" s="23" t="s">
        <v>715</v>
      </c>
    </row>
    <row r="266" spans="2:65" s="1" customFormat="1" ht="54">
      <c r="B266" s="40"/>
      <c r="C266" s="62"/>
      <c r="D266" s="204" t="s">
        <v>171</v>
      </c>
      <c r="E266" s="62"/>
      <c r="F266" s="205" t="s">
        <v>360</v>
      </c>
      <c r="G266" s="62"/>
      <c r="H266" s="62"/>
      <c r="I266" s="162"/>
      <c r="J266" s="62"/>
      <c r="K266" s="62"/>
      <c r="L266" s="60"/>
      <c r="M266" s="206"/>
      <c r="N266" s="41"/>
      <c r="O266" s="41"/>
      <c r="P266" s="41"/>
      <c r="Q266" s="41"/>
      <c r="R266" s="41"/>
      <c r="S266" s="41"/>
      <c r="T266" s="77"/>
      <c r="AT266" s="23" t="s">
        <v>171</v>
      </c>
      <c r="AU266" s="23" t="s">
        <v>82</v>
      </c>
    </row>
    <row r="267" spans="2:65" s="11" customFormat="1">
      <c r="B267" s="207"/>
      <c r="C267" s="208"/>
      <c r="D267" s="204" t="s">
        <v>173</v>
      </c>
      <c r="E267" s="209" t="s">
        <v>21</v>
      </c>
      <c r="F267" s="210" t="s">
        <v>671</v>
      </c>
      <c r="G267" s="208"/>
      <c r="H267" s="211" t="s">
        <v>21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173</v>
      </c>
      <c r="AU267" s="217" t="s">
        <v>82</v>
      </c>
      <c r="AV267" s="11" t="s">
        <v>80</v>
      </c>
      <c r="AW267" s="11" t="s">
        <v>36</v>
      </c>
      <c r="AX267" s="11" t="s">
        <v>72</v>
      </c>
      <c r="AY267" s="217" t="s">
        <v>162</v>
      </c>
    </row>
    <row r="268" spans="2:65" s="11" customFormat="1">
      <c r="B268" s="207"/>
      <c r="C268" s="208"/>
      <c r="D268" s="204" t="s">
        <v>173</v>
      </c>
      <c r="E268" s="209" t="s">
        <v>21</v>
      </c>
      <c r="F268" s="210" t="s">
        <v>361</v>
      </c>
      <c r="G268" s="208"/>
      <c r="H268" s="211" t="s">
        <v>21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173</v>
      </c>
      <c r="AU268" s="217" t="s">
        <v>82</v>
      </c>
      <c r="AV268" s="11" t="s">
        <v>80</v>
      </c>
      <c r="AW268" s="11" t="s">
        <v>36</v>
      </c>
      <c r="AX268" s="11" t="s">
        <v>72</v>
      </c>
      <c r="AY268" s="217" t="s">
        <v>162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210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2" customFormat="1">
      <c r="B270" s="218"/>
      <c r="C270" s="219"/>
      <c r="D270" s="204" t="s">
        <v>173</v>
      </c>
      <c r="E270" s="220" t="s">
        <v>21</v>
      </c>
      <c r="F270" s="221" t="s">
        <v>677</v>
      </c>
      <c r="G270" s="219"/>
      <c r="H270" s="222">
        <v>73.5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173</v>
      </c>
      <c r="AU270" s="228" t="s">
        <v>82</v>
      </c>
      <c r="AV270" s="12" t="s">
        <v>82</v>
      </c>
      <c r="AW270" s="12" t="s">
        <v>36</v>
      </c>
      <c r="AX270" s="12" t="s">
        <v>72</v>
      </c>
      <c r="AY270" s="228" t="s">
        <v>162</v>
      </c>
    </row>
    <row r="271" spans="2:65" s="11" customFormat="1">
      <c r="B271" s="207"/>
      <c r="C271" s="208"/>
      <c r="D271" s="204" t="s">
        <v>173</v>
      </c>
      <c r="E271" s="209" t="s">
        <v>21</v>
      </c>
      <c r="F271" s="210" t="s">
        <v>212</v>
      </c>
      <c r="G271" s="208"/>
      <c r="H271" s="211" t="s">
        <v>21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173</v>
      </c>
      <c r="AU271" s="217" t="s">
        <v>82</v>
      </c>
      <c r="AV271" s="11" t="s">
        <v>80</v>
      </c>
      <c r="AW271" s="11" t="s">
        <v>36</v>
      </c>
      <c r="AX271" s="11" t="s">
        <v>72</v>
      </c>
      <c r="AY271" s="217" t="s">
        <v>162</v>
      </c>
    </row>
    <row r="272" spans="2:65" s="12" customFormat="1">
      <c r="B272" s="218"/>
      <c r="C272" s="219"/>
      <c r="D272" s="204" t="s">
        <v>173</v>
      </c>
      <c r="E272" s="220" t="s">
        <v>21</v>
      </c>
      <c r="F272" s="221" t="s">
        <v>677</v>
      </c>
      <c r="G272" s="219"/>
      <c r="H272" s="222">
        <v>73.5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173</v>
      </c>
      <c r="AU272" s="228" t="s">
        <v>82</v>
      </c>
      <c r="AV272" s="12" t="s">
        <v>82</v>
      </c>
      <c r="AW272" s="12" t="s">
        <v>36</v>
      </c>
      <c r="AX272" s="12" t="s">
        <v>72</v>
      </c>
      <c r="AY272" s="228" t="s">
        <v>162</v>
      </c>
    </row>
    <row r="273" spans="2:65" s="13" customFormat="1">
      <c r="B273" s="229"/>
      <c r="C273" s="230"/>
      <c r="D273" s="231" t="s">
        <v>173</v>
      </c>
      <c r="E273" s="232" t="s">
        <v>21</v>
      </c>
      <c r="F273" s="233" t="s">
        <v>177</v>
      </c>
      <c r="G273" s="230"/>
      <c r="H273" s="234">
        <v>147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173</v>
      </c>
      <c r="AU273" s="240" t="s">
        <v>82</v>
      </c>
      <c r="AV273" s="13" t="s">
        <v>169</v>
      </c>
      <c r="AW273" s="13" t="s">
        <v>36</v>
      </c>
      <c r="AX273" s="13" t="s">
        <v>80</v>
      </c>
      <c r="AY273" s="240" t="s">
        <v>162</v>
      </c>
    </row>
    <row r="274" spans="2:65" s="1" customFormat="1" ht="20.45" customHeight="1">
      <c r="B274" s="40"/>
      <c r="C274" s="192" t="s">
        <v>362</v>
      </c>
      <c r="D274" s="192" t="s">
        <v>164</v>
      </c>
      <c r="E274" s="193" t="s">
        <v>363</v>
      </c>
      <c r="F274" s="194" t="s">
        <v>364</v>
      </c>
      <c r="G274" s="195" t="s">
        <v>365</v>
      </c>
      <c r="H274" s="196">
        <v>29.76</v>
      </c>
      <c r="I274" s="197"/>
      <c r="J274" s="198">
        <f>ROUND(I274*H274,2)</f>
        <v>0</v>
      </c>
      <c r="K274" s="194" t="s">
        <v>21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716</v>
      </c>
    </row>
    <row r="275" spans="2:65" s="1" customFormat="1">
      <c r="B275" s="40"/>
      <c r="C275" s="62"/>
      <c r="D275" s="204" t="s">
        <v>171</v>
      </c>
      <c r="E275" s="62"/>
      <c r="F275" s="205" t="s">
        <v>367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671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717</v>
      </c>
      <c r="G277" s="219"/>
      <c r="H277" s="222">
        <v>29.76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29.76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369</v>
      </c>
      <c r="D279" s="192" t="s">
        <v>164</v>
      </c>
      <c r="E279" s="193" t="s">
        <v>370</v>
      </c>
      <c r="F279" s="194" t="s">
        <v>371</v>
      </c>
      <c r="G279" s="195" t="s">
        <v>167</v>
      </c>
      <c r="H279" s="196">
        <v>263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718</v>
      </c>
    </row>
    <row r="280" spans="2:65" s="1" customFormat="1" ht="27">
      <c r="B280" s="40"/>
      <c r="C280" s="62"/>
      <c r="D280" s="204" t="s">
        <v>171</v>
      </c>
      <c r="E280" s="62"/>
      <c r="F280" s="205" t="s">
        <v>373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671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374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712</v>
      </c>
      <c r="G283" s="219"/>
      <c r="H283" s="222">
        <v>251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1" customFormat="1">
      <c r="B284" s="207"/>
      <c r="C284" s="208"/>
      <c r="D284" s="204" t="s">
        <v>173</v>
      </c>
      <c r="E284" s="209" t="s">
        <v>21</v>
      </c>
      <c r="F284" s="210" t="s">
        <v>375</v>
      </c>
      <c r="G284" s="208"/>
      <c r="H284" s="211" t="s">
        <v>21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173</v>
      </c>
      <c r="AU284" s="217" t="s">
        <v>82</v>
      </c>
      <c r="AV284" s="11" t="s">
        <v>80</v>
      </c>
      <c r="AW284" s="11" t="s">
        <v>36</v>
      </c>
      <c r="AX284" s="11" t="s">
        <v>72</v>
      </c>
      <c r="AY284" s="217" t="s">
        <v>162</v>
      </c>
    </row>
    <row r="285" spans="2:65" s="12" customFormat="1">
      <c r="B285" s="218"/>
      <c r="C285" s="219"/>
      <c r="D285" s="204" t="s">
        <v>173</v>
      </c>
      <c r="E285" s="220" t="s">
        <v>21</v>
      </c>
      <c r="F285" s="221" t="s">
        <v>252</v>
      </c>
      <c r="G285" s="219"/>
      <c r="H285" s="222">
        <v>12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173</v>
      </c>
      <c r="AU285" s="228" t="s">
        <v>82</v>
      </c>
      <c r="AV285" s="12" t="s">
        <v>82</v>
      </c>
      <c r="AW285" s="12" t="s">
        <v>36</v>
      </c>
      <c r="AX285" s="12" t="s">
        <v>72</v>
      </c>
      <c r="AY285" s="228" t="s">
        <v>162</v>
      </c>
    </row>
    <row r="286" spans="2:65" s="13" customFormat="1">
      <c r="B286" s="229"/>
      <c r="C286" s="230"/>
      <c r="D286" s="231" t="s">
        <v>173</v>
      </c>
      <c r="E286" s="232" t="s">
        <v>21</v>
      </c>
      <c r="F286" s="233" t="s">
        <v>177</v>
      </c>
      <c r="G286" s="230"/>
      <c r="H286" s="234">
        <v>263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173</v>
      </c>
      <c r="AU286" s="240" t="s">
        <v>82</v>
      </c>
      <c r="AV286" s="13" t="s">
        <v>169</v>
      </c>
      <c r="AW286" s="13" t="s">
        <v>36</v>
      </c>
      <c r="AX286" s="13" t="s">
        <v>80</v>
      </c>
      <c r="AY286" s="240" t="s">
        <v>162</v>
      </c>
    </row>
    <row r="287" spans="2:65" s="1" customFormat="1" ht="20.45" customHeight="1">
      <c r="B287" s="40"/>
      <c r="C287" s="192" t="s">
        <v>376</v>
      </c>
      <c r="D287" s="192" t="s">
        <v>164</v>
      </c>
      <c r="E287" s="193" t="s">
        <v>377</v>
      </c>
      <c r="F287" s="194" t="s">
        <v>378</v>
      </c>
      <c r="G287" s="195" t="s">
        <v>167</v>
      </c>
      <c r="H287" s="196">
        <v>333.96</v>
      </c>
      <c r="I287" s="197"/>
      <c r="J287" s="198">
        <f>ROUND(I287*H287,2)</f>
        <v>0</v>
      </c>
      <c r="K287" s="194" t="s">
        <v>168</v>
      </c>
      <c r="L287" s="60"/>
      <c r="M287" s="199" t="s">
        <v>21</v>
      </c>
      <c r="N287" s="200" t="s">
        <v>43</v>
      </c>
      <c r="O287" s="41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3" t="s">
        <v>169</v>
      </c>
      <c r="AT287" s="23" t="s">
        <v>164</v>
      </c>
      <c r="AU287" s="23" t="s">
        <v>82</v>
      </c>
      <c r="AY287" s="23" t="s">
        <v>162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80</v>
      </c>
      <c r="BK287" s="203">
        <f>ROUND(I287*H287,2)</f>
        <v>0</v>
      </c>
      <c r="BL287" s="23" t="s">
        <v>169</v>
      </c>
      <c r="BM287" s="23" t="s">
        <v>719</v>
      </c>
    </row>
    <row r="288" spans="2:65" s="1" customFormat="1">
      <c r="B288" s="40"/>
      <c r="C288" s="62"/>
      <c r="D288" s="204" t="s">
        <v>171</v>
      </c>
      <c r="E288" s="62"/>
      <c r="F288" s="205" t="s">
        <v>378</v>
      </c>
      <c r="G288" s="62"/>
      <c r="H288" s="62"/>
      <c r="I288" s="162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171</v>
      </c>
      <c r="AU288" s="23" t="s">
        <v>82</v>
      </c>
    </row>
    <row r="289" spans="2:65" s="11" customFormat="1">
      <c r="B289" s="207"/>
      <c r="C289" s="208"/>
      <c r="D289" s="204" t="s">
        <v>173</v>
      </c>
      <c r="E289" s="209" t="s">
        <v>21</v>
      </c>
      <c r="F289" s="210" t="s">
        <v>380</v>
      </c>
      <c r="G289" s="208"/>
      <c r="H289" s="211" t="s">
        <v>21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173</v>
      </c>
      <c r="AU289" s="217" t="s">
        <v>82</v>
      </c>
      <c r="AV289" s="11" t="s">
        <v>80</v>
      </c>
      <c r="AW289" s="11" t="s">
        <v>36</v>
      </c>
      <c r="AX289" s="11" t="s">
        <v>72</v>
      </c>
      <c r="AY289" s="217" t="s">
        <v>162</v>
      </c>
    </row>
    <row r="290" spans="2:65" s="11" customFormat="1">
      <c r="B290" s="207"/>
      <c r="C290" s="208"/>
      <c r="D290" s="204" t="s">
        <v>173</v>
      </c>
      <c r="E290" s="209" t="s">
        <v>21</v>
      </c>
      <c r="F290" s="210" t="s">
        <v>316</v>
      </c>
      <c r="G290" s="208"/>
      <c r="H290" s="211" t="s">
        <v>21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173</v>
      </c>
      <c r="AU290" s="217" t="s">
        <v>82</v>
      </c>
      <c r="AV290" s="11" t="s">
        <v>80</v>
      </c>
      <c r="AW290" s="11" t="s">
        <v>36</v>
      </c>
      <c r="AX290" s="11" t="s">
        <v>72</v>
      </c>
      <c r="AY290" s="217" t="s">
        <v>162</v>
      </c>
    </row>
    <row r="291" spans="2:65" s="12" customFormat="1">
      <c r="B291" s="218"/>
      <c r="C291" s="219"/>
      <c r="D291" s="204" t="s">
        <v>173</v>
      </c>
      <c r="E291" s="220" t="s">
        <v>21</v>
      </c>
      <c r="F291" s="221" t="s">
        <v>720</v>
      </c>
      <c r="G291" s="219"/>
      <c r="H291" s="222">
        <v>333.96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173</v>
      </c>
      <c r="AU291" s="228" t="s">
        <v>82</v>
      </c>
      <c r="AV291" s="12" t="s">
        <v>82</v>
      </c>
      <c r="AW291" s="12" t="s">
        <v>36</v>
      </c>
      <c r="AX291" s="12" t="s">
        <v>72</v>
      </c>
      <c r="AY291" s="228" t="s">
        <v>162</v>
      </c>
    </row>
    <row r="292" spans="2:65" s="13" customFormat="1">
      <c r="B292" s="229"/>
      <c r="C292" s="230"/>
      <c r="D292" s="231" t="s">
        <v>173</v>
      </c>
      <c r="E292" s="232" t="s">
        <v>21</v>
      </c>
      <c r="F292" s="233" t="s">
        <v>177</v>
      </c>
      <c r="G292" s="230"/>
      <c r="H292" s="234">
        <v>333.96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173</v>
      </c>
      <c r="AU292" s="240" t="s">
        <v>82</v>
      </c>
      <c r="AV292" s="13" t="s">
        <v>169</v>
      </c>
      <c r="AW292" s="13" t="s">
        <v>36</v>
      </c>
      <c r="AX292" s="13" t="s">
        <v>80</v>
      </c>
      <c r="AY292" s="240" t="s">
        <v>162</v>
      </c>
    </row>
    <row r="293" spans="2:65" s="1" customFormat="1" ht="20.45" customHeight="1">
      <c r="B293" s="40"/>
      <c r="C293" s="192" t="s">
        <v>382</v>
      </c>
      <c r="D293" s="192" t="s">
        <v>164</v>
      </c>
      <c r="E293" s="193" t="s">
        <v>383</v>
      </c>
      <c r="F293" s="194" t="s">
        <v>384</v>
      </c>
      <c r="G293" s="195" t="s">
        <v>167</v>
      </c>
      <c r="H293" s="196">
        <v>71</v>
      </c>
      <c r="I293" s="197"/>
      <c r="J293" s="198">
        <f>ROUND(I293*H293,2)</f>
        <v>0</v>
      </c>
      <c r="K293" s="194" t="s">
        <v>168</v>
      </c>
      <c r="L293" s="60"/>
      <c r="M293" s="199" t="s">
        <v>21</v>
      </c>
      <c r="N293" s="200" t="s">
        <v>43</v>
      </c>
      <c r="O293" s="4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3" t="s">
        <v>169</v>
      </c>
      <c r="AT293" s="23" t="s">
        <v>164</v>
      </c>
      <c r="AU293" s="23" t="s">
        <v>82</v>
      </c>
      <c r="AY293" s="23" t="s">
        <v>162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80</v>
      </c>
      <c r="BK293" s="203">
        <f>ROUND(I293*H293,2)</f>
        <v>0</v>
      </c>
      <c r="BL293" s="23" t="s">
        <v>169</v>
      </c>
      <c r="BM293" s="23" t="s">
        <v>721</v>
      </c>
    </row>
    <row r="294" spans="2:65" s="1" customFormat="1" ht="27">
      <c r="B294" s="40"/>
      <c r="C294" s="62"/>
      <c r="D294" s="204" t="s">
        <v>171</v>
      </c>
      <c r="E294" s="62"/>
      <c r="F294" s="205" t="s">
        <v>386</v>
      </c>
      <c r="G294" s="62"/>
      <c r="H294" s="62"/>
      <c r="I294" s="162"/>
      <c r="J294" s="62"/>
      <c r="K294" s="62"/>
      <c r="L294" s="60"/>
      <c r="M294" s="206"/>
      <c r="N294" s="41"/>
      <c r="O294" s="41"/>
      <c r="P294" s="41"/>
      <c r="Q294" s="41"/>
      <c r="R294" s="41"/>
      <c r="S294" s="41"/>
      <c r="T294" s="77"/>
      <c r="AT294" s="23" t="s">
        <v>171</v>
      </c>
      <c r="AU294" s="23" t="s">
        <v>82</v>
      </c>
    </row>
    <row r="295" spans="2:65" s="11" customFormat="1">
      <c r="B295" s="207"/>
      <c r="C295" s="208"/>
      <c r="D295" s="204" t="s">
        <v>173</v>
      </c>
      <c r="E295" s="209" t="s">
        <v>21</v>
      </c>
      <c r="F295" s="210" t="s">
        <v>671</v>
      </c>
      <c r="G295" s="208"/>
      <c r="H295" s="211" t="s">
        <v>21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173</v>
      </c>
      <c r="AU295" s="217" t="s">
        <v>82</v>
      </c>
      <c r="AV295" s="11" t="s">
        <v>80</v>
      </c>
      <c r="AW295" s="11" t="s">
        <v>36</v>
      </c>
      <c r="AX295" s="11" t="s">
        <v>72</v>
      </c>
      <c r="AY295" s="217" t="s">
        <v>162</v>
      </c>
    </row>
    <row r="296" spans="2:65" s="11" customFormat="1">
      <c r="B296" s="207"/>
      <c r="C296" s="208"/>
      <c r="D296" s="204" t="s">
        <v>173</v>
      </c>
      <c r="E296" s="209" t="s">
        <v>21</v>
      </c>
      <c r="F296" s="210" t="s">
        <v>387</v>
      </c>
      <c r="G296" s="208"/>
      <c r="H296" s="211" t="s">
        <v>21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173</v>
      </c>
      <c r="AU296" s="217" t="s">
        <v>82</v>
      </c>
      <c r="AV296" s="11" t="s">
        <v>80</v>
      </c>
      <c r="AW296" s="11" t="s">
        <v>36</v>
      </c>
      <c r="AX296" s="11" t="s">
        <v>72</v>
      </c>
      <c r="AY296" s="217" t="s">
        <v>162</v>
      </c>
    </row>
    <row r="297" spans="2:65" s="12" customFormat="1">
      <c r="B297" s="218"/>
      <c r="C297" s="219"/>
      <c r="D297" s="204" t="s">
        <v>173</v>
      </c>
      <c r="E297" s="220" t="s">
        <v>21</v>
      </c>
      <c r="F297" s="221" t="s">
        <v>664</v>
      </c>
      <c r="G297" s="219"/>
      <c r="H297" s="222">
        <v>71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173</v>
      </c>
      <c r="AU297" s="228" t="s">
        <v>82</v>
      </c>
      <c r="AV297" s="12" t="s">
        <v>82</v>
      </c>
      <c r="AW297" s="12" t="s">
        <v>36</v>
      </c>
      <c r="AX297" s="12" t="s">
        <v>72</v>
      </c>
      <c r="AY297" s="228" t="s">
        <v>162</v>
      </c>
    </row>
    <row r="298" spans="2:65" s="13" customFormat="1">
      <c r="B298" s="229"/>
      <c r="C298" s="230"/>
      <c r="D298" s="231" t="s">
        <v>173</v>
      </c>
      <c r="E298" s="232" t="s">
        <v>21</v>
      </c>
      <c r="F298" s="233" t="s">
        <v>177</v>
      </c>
      <c r="G298" s="230"/>
      <c r="H298" s="234">
        <v>71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173</v>
      </c>
      <c r="AU298" s="240" t="s">
        <v>82</v>
      </c>
      <c r="AV298" s="13" t="s">
        <v>169</v>
      </c>
      <c r="AW298" s="13" t="s">
        <v>36</v>
      </c>
      <c r="AX298" s="13" t="s">
        <v>80</v>
      </c>
      <c r="AY298" s="240" t="s">
        <v>162</v>
      </c>
    </row>
    <row r="299" spans="2:65" s="1" customFormat="1" ht="20.45" customHeight="1">
      <c r="B299" s="40"/>
      <c r="C299" s="192" t="s">
        <v>388</v>
      </c>
      <c r="D299" s="192" t="s">
        <v>164</v>
      </c>
      <c r="E299" s="193" t="s">
        <v>389</v>
      </c>
      <c r="F299" s="194" t="s">
        <v>390</v>
      </c>
      <c r="G299" s="195" t="s">
        <v>262</v>
      </c>
      <c r="H299" s="196">
        <v>124</v>
      </c>
      <c r="I299" s="197"/>
      <c r="J299" s="198">
        <f>ROUND(I299*H299,2)</f>
        <v>0</v>
      </c>
      <c r="K299" s="194" t="s">
        <v>168</v>
      </c>
      <c r="L299" s="60"/>
      <c r="M299" s="199" t="s">
        <v>21</v>
      </c>
      <c r="N299" s="200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169</v>
      </c>
      <c r="AT299" s="23" t="s">
        <v>164</v>
      </c>
      <c r="AU299" s="23" t="s">
        <v>82</v>
      </c>
      <c r="AY299" s="23" t="s">
        <v>162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169</v>
      </c>
      <c r="BM299" s="23" t="s">
        <v>722</v>
      </c>
    </row>
    <row r="300" spans="2:65" s="1" customFormat="1" ht="27">
      <c r="B300" s="40"/>
      <c r="C300" s="62"/>
      <c r="D300" s="204" t="s">
        <v>171</v>
      </c>
      <c r="E300" s="62"/>
      <c r="F300" s="205" t="s">
        <v>392</v>
      </c>
      <c r="G300" s="62"/>
      <c r="H300" s="62"/>
      <c r="I300" s="162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171</v>
      </c>
      <c r="AU300" s="23" t="s">
        <v>82</v>
      </c>
    </row>
    <row r="301" spans="2:65" s="11" customFormat="1">
      <c r="B301" s="207"/>
      <c r="C301" s="208"/>
      <c r="D301" s="204" t="s">
        <v>173</v>
      </c>
      <c r="E301" s="209" t="s">
        <v>21</v>
      </c>
      <c r="F301" s="210" t="s">
        <v>671</v>
      </c>
      <c r="G301" s="208"/>
      <c r="H301" s="211" t="s">
        <v>21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173</v>
      </c>
      <c r="AU301" s="217" t="s">
        <v>82</v>
      </c>
      <c r="AV301" s="11" t="s">
        <v>80</v>
      </c>
      <c r="AW301" s="11" t="s">
        <v>36</v>
      </c>
      <c r="AX301" s="11" t="s">
        <v>72</v>
      </c>
      <c r="AY301" s="217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393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723</v>
      </c>
      <c r="G303" s="219"/>
      <c r="H303" s="222">
        <v>124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3" customFormat="1">
      <c r="B304" s="229"/>
      <c r="C304" s="230"/>
      <c r="D304" s="231" t="s">
        <v>173</v>
      </c>
      <c r="E304" s="232" t="s">
        <v>21</v>
      </c>
      <c r="F304" s="233" t="s">
        <v>177</v>
      </c>
      <c r="G304" s="230"/>
      <c r="H304" s="234">
        <v>124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173</v>
      </c>
      <c r="AU304" s="240" t="s">
        <v>82</v>
      </c>
      <c r="AV304" s="13" t="s">
        <v>169</v>
      </c>
      <c r="AW304" s="13" t="s">
        <v>36</v>
      </c>
      <c r="AX304" s="13" t="s">
        <v>80</v>
      </c>
      <c r="AY304" s="240" t="s">
        <v>162</v>
      </c>
    </row>
    <row r="305" spans="2:65" s="1" customFormat="1" ht="20.45" customHeight="1">
      <c r="B305" s="40"/>
      <c r="C305" s="241" t="s">
        <v>395</v>
      </c>
      <c r="D305" s="241" t="s">
        <v>396</v>
      </c>
      <c r="E305" s="242" t="s">
        <v>397</v>
      </c>
      <c r="F305" s="243" t="s">
        <v>398</v>
      </c>
      <c r="G305" s="244" t="s">
        <v>399</v>
      </c>
      <c r="H305" s="245">
        <v>1.86</v>
      </c>
      <c r="I305" s="246"/>
      <c r="J305" s="247">
        <f>ROUND(I305*H305,2)</f>
        <v>0</v>
      </c>
      <c r="K305" s="243" t="s">
        <v>168</v>
      </c>
      <c r="L305" s="248"/>
      <c r="M305" s="249" t="s">
        <v>21</v>
      </c>
      <c r="N305" s="250" t="s">
        <v>43</v>
      </c>
      <c r="O305" s="41"/>
      <c r="P305" s="201">
        <f>O305*H305</f>
        <v>0</v>
      </c>
      <c r="Q305" s="201">
        <v>1E-3</v>
      </c>
      <c r="R305" s="201">
        <f>Q305*H305</f>
        <v>1.8600000000000001E-3</v>
      </c>
      <c r="S305" s="201">
        <v>0</v>
      </c>
      <c r="T305" s="202">
        <f>S305*H305</f>
        <v>0</v>
      </c>
      <c r="AR305" s="23" t="s">
        <v>223</v>
      </c>
      <c r="AT305" s="23" t="s">
        <v>396</v>
      </c>
      <c r="AU305" s="23" t="s">
        <v>82</v>
      </c>
      <c r="AY305" s="23" t="s">
        <v>162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169</v>
      </c>
      <c r="BM305" s="23" t="s">
        <v>724</v>
      </c>
    </row>
    <row r="306" spans="2:65" s="1" customFormat="1">
      <c r="B306" s="40"/>
      <c r="C306" s="62"/>
      <c r="D306" s="204" t="s">
        <v>171</v>
      </c>
      <c r="E306" s="62"/>
      <c r="F306" s="205" t="s">
        <v>398</v>
      </c>
      <c r="G306" s="62"/>
      <c r="H306" s="62"/>
      <c r="I306" s="162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171</v>
      </c>
      <c r="AU306" s="23" t="s">
        <v>82</v>
      </c>
    </row>
    <row r="307" spans="2:65" s="11" customFormat="1">
      <c r="B307" s="207"/>
      <c r="C307" s="208"/>
      <c r="D307" s="204" t="s">
        <v>173</v>
      </c>
      <c r="E307" s="209" t="s">
        <v>21</v>
      </c>
      <c r="F307" s="210" t="s">
        <v>401</v>
      </c>
      <c r="G307" s="208"/>
      <c r="H307" s="211" t="s">
        <v>21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173</v>
      </c>
      <c r="AU307" s="217" t="s">
        <v>82</v>
      </c>
      <c r="AV307" s="11" t="s">
        <v>80</v>
      </c>
      <c r="AW307" s="11" t="s">
        <v>36</v>
      </c>
      <c r="AX307" s="11" t="s">
        <v>72</v>
      </c>
      <c r="AY307" s="217" t="s">
        <v>162</v>
      </c>
    </row>
    <row r="308" spans="2:65" s="12" customFormat="1">
      <c r="B308" s="218"/>
      <c r="C308" s="219"/>
      <c r="D308" s="204" t="s">
        <v>173</v>
      </c>
      <c r="E308" s="220" t="s">
        <v>21</v>
      </c>
      <c r="F308" s="221" t="s">
        <v>725</v>
      </c>
      <c r="G308" s="219"/>
      <c r="H308" s="222">
        <v>1.86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173</v>
      </c>
      <c r="AU308" s="228" t="s">
        <v>82</v>
      </c>
      <c r="AV308" s="12" t="s">
        <v>82</v>
      </c>
      <c r="AW308" s="12" t="s">
        <v>36</v>
      </c>
      <c r="AX308" s="12" t="s">
        <v>72</v>
      </c>
      <c r="AY308" s="228" t="s">
        <v>162</v>
      </c>
    </row>
    <row r="309" spans="2:65" s="13" customFormat="1">
      <c r="B309" s="229"/>
      <c r="C309" s="230"/>
      <c r="D309" s="231" t="s">
        <v>173</v>
      </c>
      <c r="E309" s="232" t="s">
        <v>21</v>
      </c>
      <c r="F309" s="233" t="s">
        <v>177</v>
      </c>
      <c r="G309" s="230"/>
      <c r="H309" s="234">
        <v>1.86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173</v>
      </c>
      <c r="AU309" s="240" t="s">
        <v>82</v>
      </c>
      <c r="AV309" s="13" t="s">
        <v>169</v>
      </c>
      <c r="AW309" s="13" t="s">
        <v>36</v>
      </c>
      <c r="AX309" s="13" t="s">
        <v>80</v>
      </c>
      <c r="AY309" s="240" t="s">
        <v>162</v>
      </c>
    </row>
    <row r="310" spans="2:65" s="1" customFormat="1" ht="20.45" customHeight="1">
      <c r="B310" s="40"/>
      <c r="C310" s="192" t="s">
        <v>403</v>
      </c>
      <c r="D310" s="192" t="s">
        <v>164</v>
      </c>
      <c r="E310" s="193" t="s">
        <v>404</v>
      </c>
      <c r="F310" s="194" t="s">
        <v>405</v>
      </c>
      <c r="G310" s="195" t="s">
        <v>262</v>
      </c>
      <c r="H310" s="196">
        <v>124</v>
      </c>
      <c r="I310" s="197"/>
      <c r="J310" s="198">
        <f>ROUND(I310*H310,2)</f>
        <v>0</v>
      </c>
      <c r="K310" s="194" t="s">
        <v>168</v>
      </c>
      <c r="L310" s="60"/>
      <c r="M310" s="199" t="s">
        <v>21</v>
      </c>
      <c r="N310" s="200" t="s">
        <v>43</v>
      </c>
      <c r="O310" s="4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3" t="s">
        <v>169</v>
      </c>
      <c r="AT310" s="23" t="s">
        <v>164</v>
      </c>
      <c r="AU310" s="23" t="s">
        <v>82</v>
      </c>
      <c r="AY310" s="23" t="s">
        <v>162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3" t="s">
        <v>80</v>
      </c>
      <c r="BK310" s="203">
        <f>ROUND(I310*H310,2)</f>
        <v>0</v>
      </c>
      <c r="BL310" s="23" t="s">
        <v>169</v>
      </c>
      <c r="BM310" s="23" t="s">
        <v>726</v>
      </c>
    </row>
    <row r="311" spans="2:65" s="1" customFormat="1" ht="27">
      <c r="B311" s="40"/>
      <c r="C311" s="62"/>
      <c r="D311" s="204" t="s">
        <v>171</v>
      </c>
      <c r="E311" s="62"/>
      <c r="F311" s="205" t="s">
        <v>407</v>
      </c>
      <c r="G311" s="62"/>
      <c r="H311" s="62"/>
      <c r="I311" s="162"/>
      <c r="J311" s="62"/>
      <c r="K311" s="62"/>
      <c r="L311" s="60"/>
      <c r="M311" s="206"/>
      <c r="N311" s="41"/>
      <c r="O311" s="41"/>
      <c r="P311" s="41"/>
      <c r="Q311" s="41"/>
      <c r="R311" s="41"/>
      <c r="S311" s="41"/>
      <c r="T311" s="77"/>
      <c r="AT311" s="23" t="s">
        <v>171</v>
      </c>
      <c r="AU311" s="23" t="s">
        <v>82</v>
      </c>
    </row>
    <row r="312" spans="2:65" s="11" customFormat="1">
      <c r="B312" s="207"/>
      <c r="C312" s="208"/>
      <c r="D312" s="204" t="s">
        <v>173</v>
      </c>
      <c r="E312" s="209" t="s">
        <v>21</v>
      </c>
      <c r="F312" s="210" t="s">
        <v>671</v>
      </c>
      <c r="G312" s="208"/>
      <c r="H312" s="211" t="s">
        <v>21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173</v>
      </c>
      <c r="AU312" s="217" t="s">
        <v>82</v>
      </c>
      <c r="AV312" s="11" t="s">
        <v>80</v>
      </c>
      <c r="AW312" s="11" t="s">
        <v>36</v>
      </c>
      <c r="AX312" s="11" t="s">
        <v>72</v>
      </c>
      <c r="AY312" s="217" t="s">
        <v>162</v>
      </c>
    </row>
    <row r="313" spans="2:65" s="11" customFormat="1">
      <c r="B313" s="207"/>
      <c r="C313" s="208"/>
      <c r="D313" s="204" t="s">
        <v>173</v>
      </c>
      <c r="E313" s="209" t="s">
        <v>21</v>
      </c>
      <c r="F313" s="210" t="s">
        <v>408</v>
      </c>
      <c r="G313" s="208"/>
      <c r="H313" s="211" t="s">
        <v>21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173</v>
      </c>
      <c r="AU313" s="217" t="s">
        <v>82</v>
      </c>
      <c r="AV313" s="11" t="s">
        <v>80</v>
      </c>
      <c r="AW313" s="11" t="s">
        <v>36</v>
      </c>
      <c r="AX313" s="11" t="s">
        <v>72</v>
      </c>
      <c r="AY313" s="217" t="s">
        <v>162</v>
      </c>
    </row>
    <row r="314" spans="2:65" s="12" customFormat="1">
      <c r="B314" s="218"/>
      <c r="C314" s="219"/>
      <c r="D314" s="204" t="s">
        <v>173</v>
      </c>
      <c r="E314" s="220" t="s">
        <v>21</v>
      </c>
      <c r="F314" s="221" t="s">
        <v>723</v>
      </c>
      <c r="G314" s="219"/>
      <c r="H314" s="222">
        <v>124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173</v>
      </c>
      <c r="AU314" s="228" t="s">
        <v>82</v>
      </c>
      <c r="AV314" s="12" t="s">
        <v>82</v>
      </c>
      <c r="AW314" s="12" t="s">
        <v>36</v>
      </c>
      <c r="AX314" s="12" t="s">
        <v>72</v>
      </c>
      <c r="AY314" s="228" t="s">
        <v>162</v>
      </c>
    </row>
    <row r="315" spans="2:65" s="13" customFormat="1">
      <c r="B315" s="229"/>
      <c r="C315" s="230"/>
      <c r="D315" s="204" t="s">
        <v>173</v>
      </c>
      <c r="E315" s="251" t="s">
        <v>21</v>
      </c>
      <c r="F315" s="252" t="s">
        <v>177</v>
      </c>
      <c r="G315" s="230"/>
      <c r="H315" s="253">
        <v>124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173</v>
      </c>
      <c r="AU315" s="240" t="s">
        <v>82</v>
      </c>
      <c r="AV315" s="13" t="s">
        <v>169</v>
      </c>
      <c r="AW315" s="13" t="s">
        <v>36</v>
      </c>
      <c r="AX315" s="13" t="s">
        <v>80</v>
      </c>
      <c r="AY315" s="240" t="s">
        <v>162</v>
      </c>
    </row>
    <row r="316" spans="2:65" s="10" customFormat="1" ht="29.85" customHeight="1">
      <c r="B316" s="175"/>
      <c r="C316" s="176"/>
      <c r="D316" s="189" t="s">
        <v>71</v>
      </c>
      <c r="E316" s="190" t="s">
        <v>82</v>
      </c>
      <c r="F316" s="190" t="s">
        <v>409</v>
      </c>
      <c r="G316" s="176"/>
      <c r="H316" s="176"/>
      <c r="I316" s="179"/>
      <c r="J316" s="191">
        <f>BK316</f>
        <v>0</v>
      </c>
      <c r="K316" s="176"/>
      <c r="L316" s="181"/>
      <c r="M316" s="182"/>
      <c r="N316" s="183"/>
      <c r="O316" s="183"/>
      <c r="P316" s="184">
        <f>SUM(P317:P345)</f>
        <v>0</v>
      </c>
      <c r="Q316" s="183"/>
      <c r="R316" s="184">
        <f>SUM(R317:R345)</f>
        <v>10.250440000000001</v>
      </c>
      <c r="S316" s="183"/>
      <c r="T316" s="185">
        <f>SUM(T317:T345)</f>
        <v>0</v>
      </c>
      <c r="AR316" s="186" t="s">
        <v>80</v>
      </c>
      <c r="AT316" s="187" t="s">
        <v>71</v>
      </c>
      <c r="AU316" s="187" t="s">
        <v>80</v>
      </c>
      <c r="AY316" s="186" t="s">
        <v>162</v>
      </c>
      <c r="BK316" s="188">
        <f>SUM(BK317:BK345)</f>
        <v>0</v>
      </c>
    </row>
    <row r="317" spans="2:65" s="1" customFormat="1" ht="28.9" customHeight="1">
      <c r="B317" s="40"/>
      <c r="C317" s="192" t="s">
        <v>222</v>
      </c>
      <c r="D317" s="192" t="s">
        <v>164</v>
      </c>
      <c r="E317" s="193" t="s">
        <v>410</v>
      </c>
      <c r="F317" s="194" t="s">
        <v>411</v>
      </c>
      <c r="G317" s="195" t="s">
        <v>412</v>
      </c>
      <c r="H317" s="196">
        <v>471</v>
      </c>
      <c r="I317" s="197"/>
      <c r="J317" s="198">
        <f>ROUND(I317*H317,2)</f>
        <v>0</v>
      </c>
      <c r="K317" s="194" t="s">
        <v>168</v>
      </c>
      <c r="L317" s="60"/>
      <c r="M317" s="199" t="s">
        <v>21</v>
      </c>
      <c r="N317" s="200" t="s">
        <v>43</v>
      </c>
      <c r="O317" s="41"/>
      <c r="P317" s="201">
        <f>O317*H317</f>
        <v>0</v>
      </c>
      <c r="Q317" s="201">
        <v>2.0000000000000001E-4</v>
      </c>
      <c r="R317" s="201">
        <f>Q317*H317</f>
        <v>9.4200000000000006E-2</v>
      </c>
      <c r="S317" s="201">
        <v>0</v>
      </c>
      <c r="T317" s="202">
        <f>S317*H317</f>
        <v>0</v>
      </c>
      <c r="AR317" s="23" t="s">
        <v>169</v>
      </c>
      <c r="AT317" s="23" t="s">
        <v>164</v>
      </c>
      <c r="AU317" s="23" t="s">
        <v>82</v>
      </c>
      <c r="AY317" s="23" t="s">
        <v>162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169</v>
      </c>
      <c r="BM317" s="23" t="s">
        <v>727</v>
      </c>
    </row>
    <row r="318" spans="2:65" s="1" customFormat="1" ht="27">
      <c r="B318" s="40"/>
      <c r="C318" s="62"/>
      <c r="D318" s="204" t="s">
        <v>171</v>
      </c>
      <c r="E318" s="62"/>
      <c r="F318" s="205" t="s">
        <v>414</v>
      </c>
      <c r="G318" s="62"/>
      <c r="H318" s="62"/>
      <c r="I318" s="162"/>
      <c r="J318" s="62"/>
      <c r="K318" s="62"/>
      <c r="L318" s="60"/>
      <c r="M318" s="206"/>
      <c r="N318" s="41"/>
      <c r="O318" s="41"/>
      <c r="P318" s="41"/>
      <c r="Q318" s="41"/>
      <c r="R318" s="41"/>
      <c r="S318" s="41"/>
      <c r="T318" s="77"/>
      <c r="AT318" s="23" t="s">
        <v>171</v>
      </c>
      <c r="AU318" s="23" t="s">
        <v>82</v>
      </c>
    </row>
    <row r="319" spans="2:65" s="11" customFormat="1">
      <c r="B319" s="207"/>
      <c r="C319" s="208"/>
      <c r="D319" s="204" t="s">
        <v>173</v>
      </c>
      <c r="E319" s="209" t="s">
        <v>21</v>
      </c>
      <c r="F319" s="210" t="s">
        <v>671</v>
      </c>
      <c r="G319" s="208"/>
      <c r="H319" s="211" t="s">
        <v>21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173</v>
      </c>
      <c r="AU319" s="217" t="s">
        <v>82</v>
      </c>
      <c r="AV319" s="11" t="s">
        <v>80</v>
      </c>
      <c r="AW319" s="11" t="s">
        <v>36</v>
      </c>
      <c r="AX319" s="11" t="s">
        <v>72</v>
      </c>
      <c r="AY319" s="217" t="s">
        <v>162</v>
      </c>
    </row>
    <row r="320" spans="2:65" s="11" customFormat="1">
      <c r="B320" s="207"/>
      <c r="C320" s="208"/>
      <c r="D320" s="204" t="s">
        <v>173</v>
      </c>
      <c r="E320" s="209" t="s">
        <v>21</v>
      </c>
      <c r="F320" s="210" t="s">
        <v>415</v>
      </c>
      <c r="G320" s="208"/>
      <c r="H320" s="211" t="s">
        <v>21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173</v>
      </c>
      <c r="AU320" s="217" t="s">
        <v>82</v>
      </c>
      <c r="AV320" s="11" t="s">
        <v>80</v>
      </c>
      <c r="AW320" s="11" t="s">
        <v>36</v>
      </c>
      <c r="AX320" s="11" t="s">
        <v>72</v>
      </c>
      <c r="AY320" s="217" t="s">
        <v>162</v>
      </c>
    </row>
    <row r="321" spans="2:65" s="12" customFormat="1">
      <c r="B321" s="218"/>
      <c r="C321" s="219"/>
      <c r="D321" s="204" t="s">
        <v>173</v>
      </c>
      <c r="E321" s="220" t="s">
        <v>21</v>
      </c>
      <c r="F321" s="221" t="s">
        <v>728</v>
      </c>
      <c r="G321" s="219"/>
      <c r="H321" s="222">
        <v>201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173</v>
      </c>
      <c r="AU321" s="228" t="s">
        <v>82</v>
      </c>
      <c r="AV321" s="12" t="s">
        <v>82</v>
      </c>
      <c r="AW321" s="12" t="s">
        <v>36</v>
      </c>
      <c r="AX321" s="12" t="s">
        <v>72</v>
      </c>
      <c r="AY321" s="228" t="s">
        <v>162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417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2" customFormat="1">
      <c r="B323" s="218"/>
      <c r="C323" s="219"/>
      <c r="D323" s="204" t="s">
        <v>173</v>
      </c>
      <c r="E323" s="220" t="s">
        <v>21</v>
      </c>
      <c r="F323" s="221" t="s">
        <v>729</v>
      </c>
      <c r="G323" s="219"/>
      <c r="H323" s="222">
        <v>65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173</v>
      </c>
      <c r="AU323" s="228" t="s">
        <v>82</v>
      </c>
      <c r="AV323" s="12" t="s">
        <v>82</v>
      </c>
      <c r="AW323" s="12" t="s">
        <v>36</v>
      </c>
      <c r="AX323" s="12" t="s">
        <v>72</v>
      </c>
      <c r="AY323" s="228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698</v>
      </c>
      <c r="G324" s="219"/>
      <c r="H324" s="222">
        <v>22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1" customFormat="1">
      <c r="B325" s="207"/>
      <c r="C325" s="208"/>
      <c r="D325" s="204" t="s">
        <v>173</v>
      </c>
      <c r="E325" s="209" t="s">
        <v>21</v>
      </c>
      <c r="F325" s="210" t="s">
        <v>420</v>
      </c>
      <c r="G325" s="208"/>
      <c r="H325" s="211" t="s">
        <v>21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173</v>
      </c>
      <c r="AU325" s="217" t="s">
        <v>82</v>
      </c>
      <c r="AV325" s="11" t="s">
        <v>80</v>
      </c>
      <c r="AW325" s="11" t="s">
        <v>36</v>
      </c>
      <c r="AX325" s="11" t="s">
        <v>72</v>
      </c>
      <c r="AY325" s="217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730</v>
      </c>
      <c r="G326" s="219"/>
      <c r="H326" s="222">
        <v>183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3" customFormat="1">
      <c r="B327" s="229"/>
      <c r="C327" s="230"/>
      <c r="D327" s="231" t="s">
        <v>173</v>
      </c>
      <c r="E327" s="232" t="s">
        <v>21</v>
      </c>
      <c r="F327" s="233" t="s">
        <v>177</v>
      </c>
      <c r="G327" s="230"/>
      <c r="H327" s="234">
        <v>471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173</v>
      </c>
      <c r="AU327" s="240" t="s">
        <v>82</v>
      </c>
      <c r="AV327" s="13" t="s">
        <v>169</v>
      </c>
      <c r="AW327" s="13" t="s">
        <v>36</v>
      </c>
      <c r="AX327" s="13" t="s">
        <v>80</v>
      </c>
      <c r="AY327" s="240" t="s">
        <v>162</v>
      </c>
    </row>
    <row r="328" spans="2:65" s="1" customFormat="1" ht="20.45" customHeight="1">
      <c r="B328" s="40"/>
      <c r="C328" s="192" t="s">
        <v>422</v>
      </c>
      <c r="D328" s="192" t="s">
        <v>164</v>
      </c>
      <c r="E328" s="193" t="s">
        <v>423</v>
      </c>
      <c r="F328" s="194" t="s">
        <v>424</v>
      </c>
      <c r="G328" s="195" t="s">
        <v>412</v>
      </c>
      <c r="H328" s="196">
        <v>55</v>
      </c>
      <c r="I328" s="197"/>
      <c r="J328" s="198">
        <f>ROUND(I328*H328,2)</f>
        <v>0</v>
      </c>
      <c r="K328" s="194" t="s">
        <v>168</v>
      </c>
      <c r="L328" s="60"/>
      <c r="M328" s="199" t="s">
        <v>21</v>
      </c>
      <c r="N328" s="200" t="s">
        <v>43</v>
      </c>
      <c r="O328" s="41"/>
      <c r="P328" s="201">
        <f>O328*H328</f>
        <v>0</v>
      </c>
      <c r="Q328" s="201">
        <v>2.7999999999999998E-4</v>
      </c>
      <c r="R328" s="201">
        <f>Q328*H328</f>
        <v>1.5399999999999999E-2</v>
      </c>
      <c r="S328" s="201">
        <v>0</v>
      </c>
      <c r="T328" s="202">
        <f>S328*H328</f>
        <v>0</v>
      </c>
      <c r="AR328" s="23" t="s">
        <v>169</v>
      </c>
      <c r="AT328" s="23" t="s">
        <v>164</v>
      </c>
      <c r="AU328" s="23" t="s">
        <v>82</v>
      </c>
      <c r="AY328" s="23" t="s">
        <v>162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80</v>
      </c>
      <c r="BK328" s="203">
        <f>ROUND(I328*H328,2)</f>
        <v>0</v>
      </c>
      <c r="BL328" s="23" t="s">
        <v>169</v>
      </c>
      <c r="BM328" s="23" t="s">
        <v>731</v>
      </c>
    </row>
    <row r="329" spans="2:65" s="1" customFormat="1" ht="27">
      <c r="B329" s="40"/>
      <c r="C329" s="62"/>
      <c r="D329" s="204" t="s">
        <v>171</v>
      </c>
      <c r="E329" s="62"/>
      <c r="F329" s="205" t="s">
        <v>426</v>
      </c>
      <c r="G329" s="62"/>
      <c r="H329" s="62"/>
      <c r="I329" s="162"/>
      <c r="J329" s="62"/>
      <c r="K329" s="62"/>
      <c r="L329" s="60"/>
      <c r="M329" s="206"/>
      <c r="N329" s="41"/>
      <c r="O329" s="41"/>
      <c r="P329" s="41"/>
      <c r="Q329" s="41"/>
      <c r="R329" s="41"/>
      <c r="S329" s="41"/>
      <c r="T329" s="77"/>
      <c r="AT329" s="23" t="s">
        <v>171</v>
      </c>
      <c r="AU329" s="23" t="s">
        <v>82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671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427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2" customFormat="1">
      <c r="B332" s="218"/>
      <c r="C332" s="219"/>
      <c r="D332" s="204" t="s">
        <v>173</v>
      </c>
      <c r="E332" s="220" t="s">
        <v>21</v>
      </c>
      <c r="F332" s="221" t="s">
        <v>554</v>
      </c>
      <c r="G332" s="219"/>
      <c r="H332" s="222">
        <v>55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173</v>
      </c>
      <c r="AU332" s="228" t="s">
        <v>82</v>
      </c>
      <c r="AV332" s="12" t="s">
        <v>82</v>
      </c>
      <c r="AW332" s="12" t="s">
        <v>36</v>
      </c>
      <c r="AX332" s="12" t="s">
        <v>72</v>
      </c>
      <c r="AY332" s="228" t="s">
        <v>162</v>
      </c>
    </row>
    <row r="333" spans="2:65" s="13" customFormat="1">
      <c r="B333" s="229"/>
      <c r="C333" s="230"/>
      <c r="D333" s="231" t="s">
        <v>173</v>
      </c>
      <c r="E333" s="232" t="s">
        <v>21</v>
      </c>
      <c r="F333" s="233" t="s">
        <v>177</v>
      </c>
      <c r="G333" s="230"/>
      <c r="H333" s="234">
        <v>55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173</v>
      </c>
      <c r="AU333" s="240" t="s">
        <v>82</v>
      </c>
      <c r="AV333" s="13" t="s">
        <v>169</v>
      </c>
      <c r="AW333" s="13" t="s">
        <v>36</v>
      </c>
      <c r="AX333" s="13" t="s">
        <v>80</v>
      </c>
      <c r="AY333" s="240" t="s">
        <v>162</v>
      </c>
    </row>
    <row r="334" spans="2:65" s="1" customFormat="1" ht="20.45" customHeight="1">
      <c r="B334" s="40"/>
      <c r="C334" s="192" t="s">
        <v>429</v>
      </c>
      <c r="D334" s="192" t="s">
        <v>164</v>
      </c>
      <c r="E334" s="193" t="s">
        <v>430</v>
      </c>
      <c r="F334" s="194" t="s">
        <v>431</v>
      </c>
      <c r="G334" s="195" t="s">
        <v>167</v>
      </c>
      <c r="H334" s="196">
        <v>4</v>
      </c>
      <c r="I334" s="197"/>
      <c r="J334" s="198">
        <f>ROUND(I334*H334,2)</f>
        <v>0</v>
      </c>
      <c r="K334" s="194" t="s">
        <v>168</v>
      </c>
      <c r="L334" s="60"/>
      <c r="M334" s="199" t="s">
        <v>21</v>
      </c>
      <c r="N334" s="200" t="s">
        <v>43</v>
      </c>
      <c r="O334" s="41"/>
      <c r="P334" s="201">
        <f>O334*H334</f>
        <v>0</v>
      </c>
      <c r="Q334" s="201">
        <v>2.45329</v>
      </c>
      <c r="R334" s="201">
        <f>Q334*H334</f>
        <v>9.8131599999999999</v>
      </c>
      <c r="S334" s="201">
        <v>0</v>
      </c>
      <c r="T334" s="202">
        <f>S334*H334</f>
        <v>0</v>
      </c>
      <c r="AR334" s="23" t="s">
        <v>169</v>
      </c>
      <c r="AT334" s="23" t="s">
        <v>164</v>
      </c>
      <c r="AU334" s="23" t="s">
        <v>82</v>
      </c>
      <c r="AY334" s="23" t="s">
        <v>162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3" t="s">
        <v>80</v>
      </c>
      <c r="BK334" s="203">
        <f>ROUND(I334*H334,2)</f>
        <v>0</v>
      </c>
      <c r="BL334" s="23" t="s">
        <v>169</v>
      </c>
      <c r="BM334" s="23" t="s">
        <v>732</v>
      </c>
    </row>
    <row r="335" spans="2:65" s="1" customFormat="1">
      <c r="B335" s="40"/>
      <c r="C335" s="62"/>
      <c r="D335" s="204" t="s">
        <v>171</v>
      </c>
      <c r="E335" s="62"/>
      <c r="F335" s="205" t="s">
        <v>433</v>
      </c>
      <c r="G335" s="62"/>
      <c r="H335" s="62"/>
      <c r="I335" s="162"/>
      <c r="J335" s="62"/>
      <c r="K335" s="62"/>
      <c r="L335" s="60"/>
      <c r="M335" s="206"/>
      <c r="N335" s="41"/>
      <c r="O335" s="41"/>
      <c r="P335" s="41"/>
      <c r="Q335" s="41"/>
      <c r="R335" s="41"/>
      <c r="S335" s="41"/>
      <c r="T335" s="77"/>
      <c r="AT335" s="23" t="s">
        <v>171</v>
      </c>
      <c r="AU335" s="23" t="s">
        <v>82</v>
      </c>
    </row>
    <row r="336" spans="2:65" s="11" customFormat="1">
      <c r="B336" s="207"/>
      <c r="C336" s="208"/>
      <c r="D336" s="204" t="s">
        <v>173</v>
      </c>
      <c r="E336" s="209" t="s">
        <v>21</v>
      </c>
      <c r="F336" s="210" t="s">
        <v>671</v>
      </c>
      <c r="G336" s="208"/>
      <c r="H336" s="211" t="s">
        <v>21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173</v>
      </c>
      <c r="AU336" s="217" t="s">
        <v>82</v>
      </c>
      <c r="AV336" s="11" t="s">
        <v>80</v>
      </c>
      <c r="AW336" s="11" t="s">
        <v>36</v>
      </c>
      <c r="AX336" s="11" t="s">
        <v>72</v>
      </c>
      <c r="AY336" s="217" t="s">
        <v>162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434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2" customFormat="1">
      <c r="B338" s="218"/>
      <c r="C338" s="219"/>
      <c r="D338" s="204" t="s">
        <v>173</v>
      </c>
      <c r="E338" s="220" t="s">
        <v>21</v>
      </c>
      <c r="F338" s="221" t="s">
        <v>169</v>
      </c>
      <c r="G338" s="219"/>
      <c r="H338" s="222">
        <v>4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173</v>
      </c>
      <c r="AU338" s="228" t="s">
        <v>82</v>
      </c>
      <c r="AV338" s="12" t="s">
        <v>82</v>
      </c>
      <c r="AW338" s="12" t="s">
        <v>36</v>
      </c>
      <c r="AX338" s="12" t="s">
        <v>72</v>
      </c>
      <c r="AY338" s="228" t="s">
        <v>162</v>
      </c>
    </row>
    <row r="339" spans="2:65" s="13" customFormat="1">
      <c r="B339" s="229"/>
      <c r="C339" s="230"/>
      <c r="D339" s="231" t="s">
        <v>173</v>
      </c>
      <c r="E339" s="232" t="s">
        <v>21</v>
      </c>
      <c r="F339" s="233" t="s">
        <v>177</v>
      </c>
      <c r="G339" s="230"/>
      <c r="H339" s="234">
        <v>4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173</v>
      </c>
      <c r="AU339" s="240" t="s">
        <v>82</v>
      </c>
      <c r="AV339" s="13" t="s">
        <v>169</v>
      </c>
      <c r="AW339" s="13" t="s">
        <v>36</v>
      </c>
      <c r="AX339" s="13" t="s">
        <v>80</v>
      </c>
      <c r="AY339" s="240" t="s">
        <v>162</v>
      </c>
    </row>
    <row r="340" spans="2:65" s="1" customFormat="1" ht="28.9" customHeight="1">
      <c r="B340" s="40"/>
      <c r="C340" s="192" t="s">
        <v>435</v>
      </c>
      <c r="D340" s="192" t="s">
        <v>164</v>
      </c>
      <c r="E340" s="193" t="s">
        <v>436</v>
      </c>
      <c r="F340" s="194" t="s">
        <v>437</v>
      </c>
      <c r="G340" s="195" t="s">
        <v>412</v>
      </c>
      <c r="H340" s="196">
        <v>64</v>
      </c>
      <c r="I340" s="197"/>
      <c r="J340" s="198">
        <f>ROUND(I340*H340,2)</f>
        <v>0</v>
      </c>
      <c r="K340" s="194" t="s">
        <v>168</v>
      </c>
      <c r="L340" s="60"/>
      <c r="M340" s="199" t="s">
        <v>21</v>
      </c>
      <c r="N340" s="200" t="s">
        <v>43</v>
      </c>
      <c r="O340" s="41"/>
      <c r="P340" s="201">
        <f>O340*H340</f>
        <v>0</v>
      </c>
      <c r="Q340" s="201">
        <v>5.1200000000000004E-3</v>
      </c>
      <c r="R340" s="201">
        <f>Q340*H340</f>
        <v>0.32768000000000003</v>
      </c>
      <c r="S340" s="201">
        <v>0</v>
      </c>
      <c r="T340" s="202">
        <f>S340*H340</f>
        <v>0</v>
      </c>
      <c r="AR340" s="23" t="s">
        <v>169</v>
      </c>
      <c r="AT340" s="23" t="s">
        <v>164</v>
      </c>
      <c r="AU340" s="23" t="s">
        <v>82</v>
      </c>
      <c r="AY340" s="23" t="s">
        <v>162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80</v>
      </c>
      <c r="BK340" s="203">
        <f>ROUND(I340*H340,2)</f>
        <v>0</v>
      </c>
      <c r="BL340" s="23" t="s">
        <v>169</v>
      </c>
      <c r="BM340" s="23" t="s">
        <v>733</v>
      </c>
    </row>
    <row r="341" spans="2:65" s="1" customFormat="1" ht="40.5">
      <c r="B341" s="40"/>
      <c r="C341" s="62"/>
      <c r="D341" s="204" t="s">
        <v>171</v>
      </c>
      <c r="E341" s="62"/>
      <c r="F341" s="205" t="s">
        <v>439</v>
      </c>
      <c r="G341" s="62"/>
      <c r="H341" s="62"/>
      <c r="I341" s="162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171</v>
      </c>
      <c r="AU341" s="23" t="s">
        <v>82</v>
      </c>
    </row>
    <row r="342" spans="2:65" s="11" customFormat="1">
      <c r="B342" s="207"/>
      <c r="C342" s="208"/>
      <c r="D342" s="204" t="s">
        <v>173</v>
      </c>
      <c r="E342" s="209" t="s">
        <v>21</v>
      </c>
      <c r="F342" s="210" t="s">
        <v>671</v>
      </c>
      <c r="G342" s="208"/>
      <c r="H342" s="211" t="s">
        <v>21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173</v>
      </c>
      <c r="AU342" s="217" t="s">
        <v>82</v>
      </c>
      <c r="AV342" s="11" t="s">
        <v>80</v>
      </c>
      <c r="AW342" s="11" t="s">
        <v>36</v>
      </c>
      <c r="AX342" s="11" t="s">
        <v>72</v>
      </c>
      <c r="AY342" s="217" t="s">
        <v>162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440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2" customFormat="1">
      <c r="B344" s="218"/>
      <c r="C344" s="219"/>
      <c r="D344" s="204" t="s">
        <v>173</v>
      </c>
      <c r="E344" s="220" t="s">
        <v>21</v>
      </c>
      <c r="F344" s="221" t="s">
        <v>614</v>
      </c>
      <c r="G344" s="219"/>
      <c r="H344" s="222">
        <v>64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173</v>
      </c>
      <c r="AU344" s="228" t="s">
        <v>82</v>
      </c>
      <c r="AV344" s="12" t="s">
        <v>82</v>
      </c>
      <c r="AW344" s="12" t="s">
        <v>36</v>
      </c>
      <c r="AX344" s="12" t="s">
        <v>72</v>
      </c>
      <c r="AY344" s="228" t="s">
        <v>162</v>
      </c>
    </row>
    <row r="345" spans="2:65" s="13" customFormat="1">
      <c r="B345" s="229"/>
      <c r="C345" s="230"/>
      <c r="D345" s="204" t="s">
        <v>173</v>
      </c>
      <c r="E345" s="251" t="s">
        <v>21</v>
      </c>
      <c r="F345" s="252" t="s">
        <v>177</v>
      </c>
      <c r="G345" s="230"/>
      <c r="H345" s="253">
        <v>64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173</v>
      </c>
      <c r="AU345" s="240" t="s">
        <v>82</v>
      </c>
      <c r="AV345" s="13" t="s">
        <v>169</v>
      </c>
      <c r="AW345" s="13" t="s">
        <v>36</v>
      </c>
      <c r="AX345" s="13" t="s">
        <v>80</v>
      </c>
      <c r="AY345" s="240" t="s">
        <v>162</v>
      </c>
    </row>
    <row r="346" spans="2:65" s="10" customFormat="1" ht="29.85" customHeight="1">
      <c r="B346" s="175"/>
      <c r="C346" s="176"/>
      <c r="D346" s="189" t="s">
        <v>71</v>
      </c>
      <c r="E346" s="190" t="s">
        <v>183</v>
      </c>
      <c r="F346" s="190" t="s">
        <v>442</v>
      </c>
      <c r="G346" s="176"/>
      <c r="H346" s="176"/>
      <c r="I346" s="179"/>
      <c r="J346" s="191">
        <f>BK346</f>
        <v>0</v>
      </c>
      <c r="K346" s="176"/>
      <c r="L346" s="181"/>
      <c r="M346" s="182"/>
      <c r="N346" s="183"/>
      <c r="O346" s="183"/>
      <c r="P346" s="184">
        <f>SUM(P347:P396)</f>
        <v>0</v>
      </c>
      <c r="Q346" s="183"/>
      <c r="R346" s="184">
        <f>SUM(R347:R396)</f>
        <v>53.340792199999996</v>
      </c>
      <c r="S346" s="183"/>
      <c r="T346" s="185">
        <f>SUM(T347:T396)</f>
        <v>0</v>
      </c>
      <c r="AR346" s="186" t="s">
        <v>80</v>
      </c>
      <c r="AT346" s="187" t="s">
        <v>71</v>
      </c>
      <c r="AU346" s="187" t="s">
        <v>80</v>
      </c>
      <c r="AY346" s="186" t="s">
        <v>162</v>
      </c>
      <c r="BK346" s="188">
        <f>SUM(BK347:BK396)</f>
        <v>0</v>
      </c>
    </row>
    <row r="347" spans="2:65" s="1" customFormat="1" ht="20.45" customHeight="1">
      <c r="B347" s="40"/>
      <c r="C347" s="192" t="s">
        <v>443</v>
      </c>
      <c r="D347" s="192" t="s">
        <v>164</v>
      </c>
      <c r="E347" s="193" t="s">
        <v>444</v>
      </c>
      <c r="F347" s="194" t="s">
        <v>445</v>
      </c>
      <c r="G347" s="195" t="s">
        <v>262</v>
      </c>
      <c r="H347" s="196">
        <v>89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0.03</v>
      </c>
      <c r="R347" s="201">
        <f>Q347*H347</f>
        <v>2.67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734</v>
      </c>
    </row>
    <row r="348" spans="2:65" s="1" customFormat="1" ht="40.5">
      <c r="B348" s="40"/>
      <c r="C348" s="62"/>
      <c r="D348" s="204" t="s">
        <v>171</v>
      </c>
      <c r="E348" s="62"/>
      <c r="F348" s="205" t="s">
        <v>447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671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448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735</v>
      </c>
      <c r="G351" s="219"/>
      <c r="H351" s="222">
        <v>89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31" t="s">
        <v>173</v>
      </c>
      <c r="E352" s="232" t="s">
        <v>21</v>
      </c>
      <c r="F352" s="233" t="s">
        <v>177</v>
      </c>
      <c r="G352" s="230"/>
      <c r="H352" s="234">
        <v>89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" customFormat="1" ht="20.45" customHeight="1">
      <c r="B353" s="40"/>
      <c r="C353" s="192" t="s">
        <v>450</v>
      </c>
      <c r="D353" s="192" t="s">
        <v>164</v>
      </c>
      <c r="E353" s="193" t="s">
        <v>451</v>
      </c>
      <c r="F353" s="194" t="s">
        <v>452</v>
      </c>
      <c r="G353" s="195" t="s">
        <v>167</v>
      </c>
      <c r="H353" s="196">
        <v>1.2</v>
      </c>
      <c r="I353" s="197"/>
      <c r="J353" s="198">
        <f>ROUND(I353*H353,2)</f>
        <v>0</v>
      </c>
      <c r="K353" s="194" t="s">
        <v>168</v>
      </c>
      <c r="L353" s="60"/>
      <c r="M353" s="199" t="s">
        <v>21</v>
      </c>
      <c r="N353" s="200" t="s">
        <v>43</v>
      </c>
      <c r="O353" s="41"/>
      <c r="P353" s="201">
        <f>O353*H353</f>
        <v>0</v>
      </c>
      <c r="Q353" s="201">
        <v>3.0999400000000001</v>
      </c>
      <c r="R353" s="201">
        <f>Q353*H353</f>
        <v>3.7199279999999999</v>
      </c>
      <c r="S353" s="201">
        <v>0</v>
      </c>
      <c r="T353" s="202">
        <f>S353*H353</f>
        <v>0</v>
      </c>
      <c r="AR353" s="23" t="s">
        <v>169</v>
      </c>
      <c r="AT353" s="23" t="s">
        <v>164</v>
      </c>
      <c r="AU353" s="23" t="s">
        <v>82</v>
      </c>
      <c r="AY353" s="23" t="s">
        <v>162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80</v>
      </c>
      <c r="BK353" s="203">
        <f>ROUND(I353*H353,2)</f>
        <v>0</v>
      </c>
      <c r="BL353" s="23" t="s">
        <v>169</v>
      </c>
      <c r="BM353" s="23" t="s">
        <v>736</v>
      </c>
    </row>
    <row r="354" spans="2:65" s="1" customFormat="1" ht="67.5">
      <c r="B354" s="40"/>
      <c r="C354" s="62"/>
      <c r="D354" s="204" t="s">
        <v>171</v>
      </c>
      <c r="E354" s="62"/>
      <c r="F354" s="205" t="s">
        <v>454</v>
      </c>
      <c r="G354" s="62"/>
      <c r="H354" s="62"/>
      <c r="I354" s="162"/>
      <c r="J354" s="62"/>
      <c r="K354" s="62"/>
      <c r="L354" s="60"/>
      <c r="M354" s="206"/>
      <c r="N354" s="41"/>
      <c r="O354" s="41"/>
      <c r="P354" s="41"/>
      <c r="Q354" s="41"/>
      <c r="R354" s="41"/>
      <c r="S354" s="41"/>
      <c r="T354" s="77"/>
      <c r="AT354" s="23" t="s">
        <v>171</v>
      </c>
      <c r="AU354" s="23" t="s">
        <v>82</v>
      </c>
    </row>
    <row r="355" spans="2:65" s="11" customFormat="1">
      <c r="B355" s="207"/>
      <c r="C355" s="208"/>
      <c r="D355" s="204" t="s">
        <v>173</v>
      </c>
      <c r="E355" s="209" t="s">
        <v>21</v>
      </c>
      <c r="F355" s="210" t="s">
        <v>671</v>
      </c>
      <c r="G355" s="208"/>
      <c r="H355" s="211" t="s">
        <v>21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173</v>
      </c>
      <c r="AU355" s="217" t="s">
        <v>82</v>
      </c>
      <c r="AV355" s="11" t="s">
        <v>80</v>
      </c>
      <c r="AW355" s="11" t="s">
        <v>36</v>
      </c>
      <c r="AX355" s="11" t="s">
        <v>72</v>
      </c>
      <c r="AY355" s="217" t="s">
        <v>162</v>
      </c>
    </row>
    <row r="356" spans="2:65" s="12" customFormat="1">
      <c r="B356" s="218"/>
      <c r="C356" s="219"/>
      <c r="D356" s="204" t="s">
        <v>173</v>
      </c>
      <c r="E356" s="220" t="s">
        <v>21</v>
      </c>
      <c r="F356" s="221" t="s">
        <v>737</v>
      </c>
      <c r="G356" s="219"/>
      <c r="H356" s="222">
        <v>1.2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173</v>
      </c>
      <c r="AU356" s="228" t="s">
        <v>82</v>
      </c>
      <c r="AV356" s="12" t="s">
        <v>82</v>
      </c>
      <c r="AW356" s="12" t="s">
        <v>36</v>
      </c>
      <c r="AX356" s="12" t="s">
        <v>72</v>
      </c>
      <c r="AY356" s="228" t="s">
        <v>162</v>
      </c>
    </row>
    <row r="357" spans="2:65" s="13" customFormat="1">
      <c r="B357" s="229"/>
      <c r="C357" s="230"/>
      <c r="D357" s="231" t="s">
        <v>173</v>
      </c>
      <c r="E357" s="232" t="s">
        <v>21</v>
      </c>
      <c r="F357" s="233" t="s">
        <v>177</v>
      </c>
      <c r="G357" s="230"/>
      <c r="H357" s="234">
        <v>1.2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173</v>
      </c>
      <c r="AU357" s="240" t="s">
        <v>82</v>
      </c>
      <c r="AV357" s="13" t="s">
        <v>169</v>
      </c>
      <c r="AW357" s="13" t="s">
        <v>36</v>
      </c>
      <c r="AX357" s="13" t="s">
        <v>80</v>
      </c>
      <c r="AY357" s="240" t="s">
        <v>162</v>
      </c>
    </row>
    <row r="358" spans="2:65" s="1" customFormat="1" ht="28.9" customHeight="1">
      <c r="B358" s="40"/>
      <c r="C358" s="192" t="s">
        <v>456</v>
      </c>
      <c r="D358" s="192" t="s">
        <v>164</v>
      </c>
      <c r="E358" s="193" t="s">
        <v>457</v>
      </c>
      <c r="F358" s="194" t="s">
        <v>458</v>
      </c>
      <c r="G358" s="195" t="s">
        <v>167</v>
      </c>
      <c r="H358" s="196">
        <v>7.9649999999999999</v>
      </c>
      <c r="I358" s="197"/>
      <c r="J358" s="198">
        <f>ROUND(I358*H358,2)</f>
        <v>0</v>
      </c>
      <c r="K358" s="194" t="s">
        <v>168</v>
      </c>
      <c r="L358" s="60"/>
      <c r="M358" s="199" t="s">
        <v>21</v>
      </c>
      <c r="N358" s="200" t="s">
        <v>43</v>
      </c>
      <c r="O358" s="41"/>
      <c r="P358" s="201">
        <f>O358*H358</f>
        <v>0</v>
      </c>
      <c r="Q358" s="201">
        <v>3.11388</v>
      </c>
      <c r="R358" s="201">
        <f>Q358*H358</f>
        <v>24.802054200000001</v>
      </c>
      <c r="S358" s="201">
        <v>0</v>
      </c>
      <c r="T358" s="202">
        <f>S358*H358</f>
        <v>0</v>
      </c>
      <c r="AR358" s="23" t="s">
        <v>169</v>
      </c>
      <c r="AT358" s="23" t="s">
        <v>164</v>
      </c>
      <c r="AU358" s="23" t="s">
        <v>82</v>
      </c>
      <c r="AY358" s="23" t="s">
        <v>162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80</v>
      </c>
      <c r="BK358" s="203">
        <f>ROUND(I358*H358,2)</f>
        <v>0</v>
      </c>
      <c r="BL358" s="23" t="s">
        <v>169</v>
      </c>
      <c r="BM358" s="23" t="s">
        <v>738</v>
      </c>
    </row>
    <row r="359" spans="2:65" s="1" customFormat="1" ht="54">
      <c r="B359" s="40"/>
      <c r="C359" s="62"/>
      <c r="D359" s="204" t="s">
        <v>171</v>
      </c>
      <c r="E359" s="62"/>
      <c r="F359" s="205" t="s">
        <v>460</v>
      </c>
      <c r="G359" s="62"/>
      <c r="H359" s="62"/>
      <c r="I359" s="162"/>
      <c r="J359" s="62"/>
      <c r="K359" s="62"/>
      <c r="L359" s="60"/>
      <c r="M359" s="206"/>
      <c r="N359" s="41"/>
      <c r="O359" s="41"/>
      <c r="P359" s="41"/>
      <c r="Q359" s="41"/>
      <c r="R359" s="41"/>
      <c r="S359" s="41"/>
      <c r="T359" s="77"/>
      <c r="AT359" s="23" t="s">
        <v>171</v>
      </c>
      <c r="AU359" s="23" t="s">
        <v>82</v>
      </c>
    </row>
    <row r="360" spans="2:65" s="11" customFormat="1">
      <c r="B360" s="207"/>
      <c r="C360" s="208"/>
      <c r="D360" s="204" t="s">
        <v>173</v>
      </c>
      <c r="E360" s="209" t="s">
        <v>21</v>
      </c>
      <c r="F360" s="210" t="s">
        <v>671</v>
      </c>
      <c r="G360" s="208"/>
      <c r="H360" s="211" t="s">
        <v>21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173</v>
      </c>
      <c r="AU360" s="217" t="s">
        <v>82</v>
      </c>
      <c r="AV360" s="11" t="s">
        <v>80</v>
      </c>
      <c r="AW360" s="11" t="s">
        <v>36</v>
      </c>
      <c r="AX360" s="11" t="s">
        <v>72</v>
      </c>
      <c r="AY360" s="217" t="s">
        <v>162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461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739</v>
      </c>
      <c r="G362" s="219"/>
      <c r="H362" s="222">
        <v>7.9649999999999999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3" customFormat="1">
      <c r="B363" s="229"/>
      <c r="C363" s="230"/>
      <c r="D363" s="231" t="s">
        <v>173</v>
      </c>
      <c r="E363" s="232" t="s">
        <v>21</v>
      </c>
      <c r="F363" s="233" t="s">
        <v>177</v>
      </c>
      <c r="G363" s="230"/>
      <c r="H363" s="234">
        <v>7.9649999999999999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173</v>
      </c>
      <c r="AU363" s="240" t="s">
        <v>82</v>
      </c>
      <c r="AV363" s="13" t="s">
        <v>169</v>
      </c>
      <c r="AW363" s="13" t="s">
        <v>36</v>
      </c>
      <c r="AX363" s="13" t="s">
        <v>80</v>
      </c>
      <c r="AY363" s="240" t="s">
        <v>162</v>
      </c>
    </row>
    <row r="364" spans="2:65" s="1" customFormat="1" ht="20.45" customHeight="1">
      <c r="B364" s="40"/>
      <c r="C364" s="192" t="s">
        <v>463</v>
      </c>
      <c r="D364" s="192" t="s">
        <v>164</v>
      </c>
      <c r="E364" s="193" t="s">
        <v>464</v>
      </c>
      <c r="F364" s="194" t="s">
        <v>465</v>
      </c>
      <c r="G364" s="195" t="s">
        <v>167</v>
      </c>
      <c r="H364" s="196">
        <v>65</v>
      </c>
      <c r="I364" s="197"/>
      <c r="J364" s="198">
        <f>ROUND(I364*H364,2)</f>
        <v>0</v>
      </c>
      <c r="K364" s="194" t="s">
        <v>168</v>
      </c>
      <c r="L364" s="60"/>
      <c r="M364" s="199" t="s">
        <v>21</v>
      </c>
      <c r="N364" s="200" t="s">
        <v>43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169</v>
      </c>
      <c r="AT364" s="23" t="s">
        <v>164</v>
      </c>
      <c r="AU364" s="23" t="s">
        <v>82</v>
      </c>
      <c r="AY364" s="23" t="s">
        <v>162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80</v>
      </c>
      <c r="BK364" s="203">
        <f>ROUND(I364*H364,2)</f>
        <v>0</v>
      </c>
      <c r="BL364" s="23" t="s">
        <v>169</v>
      </c>
      <c r="BM364" s="23" t="s">
        <v>740</v>
      </c>
    </row>
    <row r="365" spans="2:65" s="1" customFormat="1" ht="54">
      <c r="B365" s="40"/>
      <c r="C365" s="62"/>
      <c r="D365" s="204" t="s">
        <v>171</v>
      </c>
      <c r="E365" s="62"/>
      <c r="F365" s="205" t="s">
        <v>467</v>
      </c>
      <c r="G365" s="62"/>
      <c r="H365" s="62"/>
      <c r="I365" s="162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171</v>
      </c>
      <c r="AU365" s="23" t="s">
        <v>82</v>
      </c>
    </row>
    <row r="366" spans="2:65" s="11" customFormat="1">
      <c r="B366" s="207"/>
      <c r="C366" s="208"/>
      <c r="D366" s="204" t="s">
        <v>173</v>
      </c>
      <c r="E366" s="209" t="s">
        <v>21</v>
      </c>
      <c r="F366" s="210" t="s">
        <v>671</v>
      </c>
      <c r="G366" s="208"/>
      <c r="H366" s="211" t="s">
        <v>21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173</v>
      </c>
      <c r="AU366" s="217" t="s">
        <v>82</v>
      </c>
      <c r="AV366" s="11" t="s">
        <v>80</v>
      </c>
      <c r="AW366" s="11" t="s">
        <v>36</v>
      </c>
      <c r="AX366" s="11" t="s">
        <v>72</v>
      </c>
      <c r="AY366" s="217" t="s">
        <v>162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468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621</v>
      </c>
      <c r="G368" s="219"/>
      <c r="H368" s="222">
        <v>65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65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470</v>
      </c>
      <c r="D370" s="192" t="s">
        <v>164</v>
      </c>
      <c r="E370" s="193" t="s">
        <v>471</v>
      </c>
      <c r="F370" s="194" t="s">
        <v>472</v>
      </c>
      <c r="G370" s="195" t="s">
        <v>167</v>
      </c>
      <c r="H370" s="196">
        <v>126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741</v>
      </c>
    </row>
    <row r="371" spans="2:65" s="1" customFormat="1" ht="54">
      <c r="B371" s="40"/>
      <c r="C371" s="62"/>
      <c r="D371" s="204" t="s">
        <v>171</v>
      </c>
      <c r="E371" s="62"/>
      <c r="F371" s="205" t="s">
        <v>474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671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2" customFormat="1">
      <c r="B373" s="218"/>
      <c r="C373" s="219"/>
      <c r="D373" s="204" t="s">
        <v>173</v>
      </c>
      <c r="E373" s="220" t="s">
        <v>21</v>
      </c>
      <c r="F373" s="221" t="s">
        <v>742</v>
      </c>
      <c r="G373" s="219"/>
      <c r="H373" s="222">
        <v>67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173</v>
      </c>
      <c r="AU373" s="228" t="s">
        <v>82</v>
      </c>
      <c r="AV373" s="12" t="s">
        <v>82</v>
      </c>
      <c r="AW373" s="12" t="s">
        <v>36</v>
      </c>
      <c r="AX373" s="12" t="s">
        <v>72</v>
      </c>
      <c r="AY373" s="228" t="s">
        <v>162</v>
      </c>
    </row>
    <row r="374" spans="2:65" s="12" customFormat="1">
      <c r="B374" s="218"/>
      <c r="C374" s="219"/>
      <c r="D374" s="204" t="s">
        <v>173</v>
      </c>
      <c r="E374" s="220" t="s">
        <v>21</v>
      </c>
      <c r="F374" s="221" t="s">
        <v>743</v>
      </c>
      <c r="G374" s="219"/>
      <c r="H374" s="222">
        <v>44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173</v>
      </c>
      <c r="AU374" s="228" t="s">
        <v>82</v>
      </c>
      <c r="AV374" s="12" t="s">
        <v>82</v>
      </c>
      <c r="AW374" s="12" t="s">
        <v>36</v>
      </c>
      <c r="AX374" s="12" t="s">
        <v>72</v>
      </c>
      <c r="AY374" s="228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744</v>
      </c>
      <c r="G375" s="219"/>
      <c r="H375" s="222">
        <v>15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31" t="s">
        <v>173</v>
      </c>
      <c r="E376" s="232" t="s">
        <v>21</v>
      </c>
      <c r="F376" s="233" t="s">
        <v>177</v>
      </c>
      <c r="G376" s="230"/>
      <c r="H376" s="234">
        <v>126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" customFormat="1" ht="20.45" customHeight="1">
      <c r="B377" s="40"/>
      <c r="C377" s="192" t="s">
        <v>478</v>
      </c>
      <c r="D377" s="192" t="s">
        <v>164</v>
      </c>
      <c r="E377" s="193" t="s">
        <v>479</v>
      </c>
      <c r="F377" s="194" t="s">
        <v>480</v>
      </c>
      <c r="G377" s="195" t="s">
        <v>262</v>
      </c>
      <c r="H377" s="196">
        <v>169</v>
      </c>
      <c r="I377" s="197"/>
      <c r="J377" s="198">
        <f>ROUND(I377*H377,2)</f>
        <v>0</v>
      </c>
      <c r="K377" s="194" t="s">
        <v>168</v>
      </c>
      <c r="L377" s="60"/>
      <c r="M377" s="199" t="s">
        <v>21</v>
      </c>
      <c r="N377" s="200" t="s">
        <v>43</v>
      </c>
      <c r="O377" s="41"/>
      <c r="P377" s="201">
        <f>O377*H377</f>
        <v>0</v>
      </c>
      <c r="Q377" s="201">
        <v>7.6499999999999997E-3</v>
      </c>
      <c r="R377" s="201">
        <f>Q377*H377</f>
        <v>1.2928500000000001</v>
      </c>
      <c r="S377" s="201">
        <v>0</v>
      </c>
      <c r="T377" s="202">
        <f>S377*H377</f>
        <v>0</v>
      </c>
      <c r="AR377" s="23" t="s">
        <v>169</v>
      </c>
      <c r="AT377" s="23" t="s">
        <v>164</v>
      </c>
      <c r="AU377" s="23" t="s">
        <v>82</v>
      </c>
      <c r="AY377" s="23" t="s">
        <v>162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3" t="s">
        <v>80</v>
      </c>
      <c r="BK377" s="203">
        <f>ROUND(I377*H377,2)</f>
        <v>0</v>
      </c>
      <c r="BL377" s="23" t="s">
        <v>169</v>
      </c>
      <c r="BM377" s="23" t="s">
        <v>745</v>
      </c>
    </row>
    <row r="378" spans="2:65" s="1" customFormat="1" ht="54">
      <c r="B378" s="40"/>
      <c r="C378" s="62"/>
      <c r="D378" s="204" t="s">
        <v>171</v>
      </c>
      <c r="E378" s="62"/>
      <c r="F378" s="205" t="s">
        <v>482</v>
      </c>
      <c r="G378" s="62"/>
      <c r="H378" s="62"/>
      <c r="I378" s="162"/>
      <c r="J378" s="62"/>
      <c r="K378" s="62"/>
      <c r="L378" s="60"/>
      <c r="M378" s="206"/>
      <c r="N378" s="41"/>
      <c r="O378" s="41"/>
      <c r="P378" s="41"/>
      <c r="Q378" s="41"/>
      <c r="R378" s="41"/>
      <c r="S378" s="41"/>
      <c r="T378" s="77"/>
      <c r="AT378" s="23" t="s">
        <v>171</v>
      </c>
      <c r="AU378" s="23" t="s">
        <v>82</v>
      </c>
    </row>
    <row r="379" spans="2:65" s="11" customFormat="1">
      <c r="B379" s="207"/>
      <c r="C379" s="208"/>
      <c r="D379" s="204" t="s">
        <v>173</v>
      </c>
      <c r="E379" s="209" t="s">
        <v>21</v>
      </c>
      <c r="F379" s="210" t="s">
        <v>671</v>
      </c>
      <c r="G379" s="208"/>
      <c r="H379" s="211" t="s">
        <v>21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173</v>
      </c>
      <c r="AU379" s="217" t="s">
        <v>82</v>
      </c>
      <c r="AV379" s="11" t="s">
        <v>80</v>
      </c>
      <c r="AW379" s="11" t="s">
        <v>36</v>
      </c>
      <c r="AX379" s="11" t="s">
        <v>72</v>
      </c>
      <c r="AY379" s="217" t="s">
        <v>162</v>
      </c>
    </row>
    <row r="380" spans="2:65" s="12" customFormat="1">
      <c r="B380" s="218"/>
      <c r="C380" s="219"/>
      <c r="D380" s="204" t="s">
        <v>173</v>
      </c>
      <c r="E380" s="220" t="s">
        <v>21</v>
      </c>
      <c r="F380" s="221" t="s">
        <v>746</v>
      </c>
      <c r="G380" s="219"/>
      <c r="H380" s="222">
        <v>78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173</v>
      </c>
      <c r="AU380" s="228" t="s">
        <v>82</v>
      </c>
      <c r="AV380" s="12" t="s">
        <v>82</v>
      </c>
      <c r="AW380" s="12" t="s">
        <v>36</v>
      </c>
      <c r="AX380" s="12" t="s">
        <v>72</v>
      </c>
      <c r="AY380" s="228" t="s">
        <v>162</v>
      </c>
    </row>
    <row r="381" spans="2:65" s="12" customFormat="1">
      <c r="B381" s="218"/>
      <c r="C381" s="219"/>
      <c r="D381" s="204" t="s">
        <v>173</v>
      </c>
      <c r="E381" s="220" t="s">
        <v>21</v>
      </c>
      <c r="F381" s="221" t="s">
        <v>747</v>
      </c>
      <c r="G381" s="219"/>
      <c r="H381" s="222">
        <v>63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173</v>
      </c>
      <c r="AU381" s="228" t="s">
        <v>82</v>
      </c>
      <c r="AV381" s="12" t="s">
        <v>82</v>
      </c>
      <c r="AW381" s="12" t="s">
        <v>36</v>
      </c>
      <c r="AX381" s="12" t="s">
        <v>72</v>
      </c>
      <c r="AY381" s="228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698</v>
      </c>
      <c r="G382" s="219"/>
      <c r="H382" s="222">
        <v>22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2" customFormat="1">
      <c r="B383" s="218"/>
      <c r="C383" s="219"/>
      <c r="D383" s="204" t="s">
        <v>173</v>
      </c>
      <c r="E383" s="220" t="s">
        <v>21</v>
      </c>
      <c r="F383" s="221" t="s">
        <v>486</v>
      </c>
      <c r="G383" s="219"/>
      <c r="H383" s="222">
        <v>6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173</v>
      </c>
      <c r="AU383" s="228" t="s">
        <v>82</v>
      </c>
      <c r="AV383" s="12" t="s">
        <v>82</v>
      </c>
      <c r="AW383" s="12" t="s">
        <v>36</v>
      </c>
      <c r="AX383" s="12" t="s">
        <v>72</v>
      </c>
      <c r="AY383" s="228" t="s">
        <v>162</v>
      </c>
    </row>
    <row r="384" spans="2:65" s="13" customFormat="1">
      <c r="B384" s="229"/>
      <c r="C384" s="230"/>
      <c r="D384" s="231" t="s">
        <v>173</v>
      </c>
      <c r="E384" s="232" t="s">
        <v>21</v>
      </c>
      <c r="F384" s="233" t="s">
        <v>177</v>
      </c>
      <c r="G384" s="230"/>
      <c r="H384" s="234">
        <v>169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173</v>
      </c>
      <c r="AU384" s="240" t="s">
        <v>82</v>
      </c>
      <c r="AV384" s="13" t="s">
        <v>169</v>
      </c>
      <c r="AW384" s="13" t="s">
        <v>36</v>
      </c>
      <c r="AX384" s="13" t="s">
        <v>80</v>
      </c>
      <c r="AY384" s="240" t="s">
        <v>162</v>
      </c>
    </row>
    <row r="385" spans="2:65" s="1" customFormat="1" ht="20.45" customHeight="1">
      <c r="B385" s="40"/>
      <c r="C385" s="192" t="s">
        <v>487</v>
      </c>
      <c r="D385" s="192" t="s">
        <v>164</v>
      </c>
      <c r="E385" s="193" t="s">
        <v>488</v>
      </c>
      <c r="F385" s="194" t="s">
        <v>489</v>
      </c>
      <c r="G385" s="195" t="s">
        <v>262</v>
      </c>
      <c r="H385" s="196">
        <v>169</v>
      </c>
      <c r="I385" s="197"/>
      <c r="J385" s="198">
        <f>ROUND(I385*H385,2)</f>
        <v>0</v>
      </c>
      <c r="K385" s="194" t="s">
        <v>168</v>
      </c>
      <c r="L385" s="60"/>
      <c r="M385" s="199" t="s">
        <v>21</v>
      </c>
      <c r="N385" s="200" t="s">
        <v>43</v>
      </c>
      <c r="O385" s="41"/>
      <c r="P385" s="201">
        <f>O385*H385</f>
        <v>0</v>
      </c>
      <c r="Q385" s="201">
        <v>8.5999999999999998E-4</v>
      </c>
      <c r="R385" s="201">
        <f>Q385*H385</f>
        <v>0.14534</v>
      </c>
      <c r="S385" s="201">
        <v>0</v>
      </c>
      <c r="T385" s="202">
        <f>S385*H385</f>
        <v>0</v>
      </c>
      <c r="AR385" s="23" t="s">
        <v>169</v>
      </c>
      <c r="AT385" s="23" t="s">
        <v>164</v>
      </c>
      <c r="AU385" s="23" t="s">
        <v>82</v>
      </c>
      <c r="AY385" s="23" t="s">
        <v>162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80</v>
      </c>
      <c r="BK385" s="203">
        <f>ROUND(I385*H385,2)</f>
        <v>0</v>
      </c>
      <c r="BL385" s="23" t="s">
        <v>169</v>
      </c>
      <c r="BM385" s="23" t="s">
        <v>748</v>
      </c>
    </row>
    <row r="386" spans="2:65" s="1" customFormat="1" ht="54">
      <c r="B386" s="40"/>
      <c r="C386" s="62"/>
      <c r="D386" s="204" t="s">
        <v>171</v>
      </c>
      <c r="E386" s="62"/>
      <c r="F386" s="205" t="s">
        <v>491</v>
      </c>
      <c r="G386" s="62"/>
      <c r="H386" s="62"/>
      <c r="I386" s="162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171</v>
      </c>
      <c r="AU386" s="23" t="s">
        <v>82</v>
      </c>
    </row>
    <row r="387" spans="2:65" s="11" customFormat="1">
      <c r="B387" s="207"/>
      <c r="C387" s="208"/>
      <c r="D387" s="204" t="s">
        <v>173</v>
      </c>
      <c r="E387" s="209" t="s">
        <v>21</v>
      </c>
      <c r="F387" s="210" t="s">
        <v>492</v>
      </c>
      <c r="G387" s="208"/>
      <c r="H387" s="211" t="s">
        <v>21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173</v>
      </c>
      <c r="AU387" s="217" t="s">
        <v>82</v>
      </c>
      <c r="AV387" s="11" t="s">
        <v>80</v>
      </c>
      <c r="AW387" s="11" t="s">
        <v>36</v>
      </c>
      <c r="AX387" s="11" t="s">
        <v>72</v>
      </c>
      <c r="AY387" s="217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749</v>
      </c>
      <c r="G388" s="219"/>
      <c r="H388" s="222">
        <v>169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3" customFormat="1">
      <c r="B389" s="229"/>
      <c r="C389" s="230"/>
      <c r="D389" s="231" t="s">
        <v>173</v>
      </c>
      <c r="E389" s="232" t="s">
        <v>21</v>
      </c>
      <c r="F389" s="233" t="s">
        <v>177</v>
      </c>
      <c r="G389" s="230"/>
      <c r="H389" s="234">
        <v>169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173</v>
      </c>
      <c r="AU389" s="240" t="s">
        <v>82</v>
      </c>
      <c r="AV389" s="13" t="s">
        <v>169</v>
      </c>
      <c r="AW389" s="13" t="s">
        <v>36</v>
      </c>
      <c r="AX389" s="13" t="s">
        <v>80</v>
      </c>
      <c r="AY389" s="240" t="s">
        <v>162</v>
      </c>
    </row>
    <row r="390" spans="2:65" s="1" customFormat="1" ht="20.45" customHeight="1">
      <c r="B390" s="40"/>
      <c r="C390" s="192" t="s">
        <v>494</v>
      </c>
      <c r="D390" s="192" t="s">
        <v>164</v>
      </c>
      <c r="E390" s="193" t="s">
        <v>495</v>
      </c>
      <c r="F390" s="194" t="s">
        <v>496</v>
      </c>
      <c r="G390" s="195" t="s">
        <v>365</v>
      </c>
      <c r="H390" s="196">
        <v>18.899999999999999</v>
      </c>
      <c r="I390" s="197"/>
      <c r="J390" s="198">
        <f>ROUND(I390*H390,2)</f>
        <v>0</v>
      </c>
      <c r="K390" s="194" t="s">
        <v>168</v>
      </c>
      <c r="L390" s="60"/>
      <c r="M390" s="199" t="s">
        <v>21</v>
      </c>
      <c r="N390" s="200" t="s">
        <v>43</v>
      </c>
      <c r="O390" s="41"/>
      <c r="P390" s="201">
        <f>O390*H390</f>
        <v>0</v>
      </c>
      <c r="Q390" s="201">
        <v>1.0958000000000001</v>
      </c>
      <c r="R390" s="201">
        <f>Q390*H390</f>
        <v>20.710619999999999</v>
      </c>
      <c r="S390" s="201">
        <v>0</v>
      </c>
      <c r="T390" s="202">
        <f>S390*H390</f>
        <v>0</v>
      </c>
      <c r="AR390" s="23" t="s">
        <v>169</v>
      </c>
      <c r="AT390" s="23" t="s">
        <v>164</v>
      </c>
      <c r="AU390" s="23" t="s">
        <v>82</v>
      </c>
      <c r="AY390" s="23" t="s">
        <v>162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3" t="s">
        <v>80</v>
      </c>
      <c r="BK390" s="203">
        <f>ROUND(I390*H390,2)</f>
        <v>0</v>
      </c>
      <c r="BL390" s="23" t="s">
        <v>169</v>
      </c>
      <c r="BM390" s="23" t="s">
        <v>750</v>
      </c>
    </row>
    <row r="391" spans="2:65" s="1" customFormat="1" ht="54">
      <c r="B391" s="40"/>
      <c r="C391" s="62"/>
      <c r="D391" s="204" t="s">
        <v>171</v>
      </c>
      <c r="E391" s="62"/>
      <c r="F391" s="205" t="s">
        <v>498</v>
      </c>
      <c r="G391" s="62"/>
      <c r="H391" s="62"/>
      <c r="I391" s="162"/>
      <c r="J391" s="62"/>
      <c r="K391" s="62"/>
      <c r="L391" s="60"/>
      <c r="M391" s="206"/>
      <c r="N391" s="41"/>
      <c r="O391" s="41"/>
      <c r="P391" s="41"/>
      <c r="Q391" s="41"/>
      <c r="R391" s="41"/>
      <c r="S391" s="41"/>
      <c r="T391" s="77"/>
      <c r="AT391" s="23" t="s">
        <v>171</v>
      </c>
      <c r="AU391" s="23" t="s">
        <v>82</v>
      </c>
    </row>
    <row r="392" spans="2:65" s="11" customFormat="1">
      <c r="B392" s="207"/>
      <c r="C392" s="208"/>
      <c r="D392" s="204" t="s">
        <v>173</v>
      </c>
      <c r="E392" s="209" t="s">
        <v>21</v>
      </c>
      <c r="F392" s="210" t="s">
        <v>671</v>
      </c>
      <c r="G392" s="208"/>
      <c r="H392" s="211" t="s">
        <v>21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173</v>
      </c>
      <c r="AU392" s="217" t="s">
        <v>82</v>
      </c>
      <c r="AV392" s="11" t="s">
        <v>80</v>
      </c>
      <c r="AW392" s="11" t="s">
        <v>36</v>
      </c>
      <c r="AX392" s="11" t="s">
        <v>72</v>
      </c>
      <c r="AY392" s="217" t="s">
        <v>162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499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500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751</v>
      </c>
      <c r="G395" s="219"/>
      <c r="H395" s="222">
        <v>18.899999999999999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04" t="s">
        <v>173</v>
      </c>
      <c r="E396" s="251" t="s">
        <v>21</v>
      </c>
      <c r="F396" s="252" t="s">
        <v>177</v>
      </c>
      <c r="G396" s="230"/>
      <c r="H396" s="253">
        <v>18.899999999999999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0" customFormat="1" ht="29.85" customHeight="1">
      <c r="B397" s="175"/>
      <c r="C397" s="176"/>
      <c r="D397" s="189" t="s">
        <v>71</v>
      </c>
      <c r="E397" s="190" t="s">
        <v>169</v>
      </c>
      <c r="F397" s="190" t="s">
        <v>502</v>
      </c>
      <c r="G397" s="176"/>
      <c r="H397" s="176"/>
      <c r="I397" s="179"/>
      <c r="J397" s="191">
        <f>BK397</f>
        <v>0</v>
      </c>
      <c r="K397" s="176"/>
      <c r="L397" s="181"/>
      <c r="M397" s="182"/>
      <c r="N397" s="183"/>
      <c r="O397" s="183"/>
      <c r="P397" s="184">
        <f>SUM(P398:P444)</f>
        <v>0</v>
      </c>
      <c r="Q397" s="183"/>
      <c r="R397" s="184">
        <f>SUM(R398:R444)</f>
        <v>514.67117399999995</v>
      </c>
      <c r="S397" s="183"/>
      <c r="T397" s="185">
        <f>SUM(T398:T444)</f>
        <v>0</v>
      </c>
      <c r="AR397" s="186" t="s">
        <v>80</v>
      </c>
      <c r="AT397" s="187" t="s">
        <v>71</v>
      </c>
      <c r="AU397" s="187" t="s">
        <v>80</v>
      </c>
      <c r="AY397" s="186" t="s">
        <v>162</v>
      </c>
      <c r="BK397" s="188">
        <f>SUM(BK398:BK444)</f>
        <v>0</v>
      </c>
    </row>
    <row r="398" spans="2:65" s="1" customFormat="1" ht="28.9" customHeight="1">
      <c r="B398" s="40"/>
      <c r="C398" s="192" t="s">
        <v>503</v>
      </c>
      <c r="D398" s="192" t="s">
        <v>164</v>
      </c>
      <c r="E398" s="193" t="s">
        <v>504</v>
      </c>
      <c r="F398" s="194" t="s">
        <v>505</v>
      </c>
      <c r="G398" s="195" t="s">
        <v>262</v>
      </c>
      <c r="H398" s="196">
        <v>30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752</v>
      </c>
    </row>
    <row r="399" spans="2:65" s="1" customFormat="1" ht="27">
      <c r="B399" s="40"/>
      <c r="C399" s="62"/>
      <c r="D399" s="204" t="s">
        <v>171</v>
      </c>
      <c r="E399" s="62"/>
      <c r="F399" s="205" t="s">
        <v>507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671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508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369</v>
      </c>
      <c r="G402" s="219"/>
      <c r="H402" s="222">
        <v>30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30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509</v>
      </c>
      <c r="D404" s="192" t="s">
        <v>164</v>
      </c>
      <c r="E404" s="193" t="s">
        <v>510</v>
      </c>
      <c r="F404" s="194" t="s">
        <v>511</v>
      </c>
      <c r="G404" s="195" t="s">
        <v>167</v>
      </c>
      <c r="H404" s="196">
        <v>0.9</v>
      </c>
      <c r="I404" s="197"/>
      <c r="J404" s="198">
        <f>ROUND(I404*H404,2)</f>
        <v>0</v>
      </c>
      <c r="K404" s="194" t="s">
        <v>168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2.13408</v>
      </c>
      <c r="R404" s="201">
        <f>Q404*H404</f>
        <v>1.9206719999999999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753</v>
      </c>
    </row>
    <row r="405" spans="2:65" s="1" customFormat="1" ht="27">
      <c r="B405" s="40"/>
      <c r="C405" s="62"/>
      <c r="D405" s="204" t="s">
        <v>171</v>
      </c>
      <c r="E405" s="62"/>
      <c r="F405" s="205" t="s">
        <v>513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671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514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515</v>
      </c>
      <c r="G408" s="219"/>
      <c r="H408" s="222">
        <v>0.9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31" t="s">
        <v>173</v>
      </c>
      <c r="E409" s="232" t="s">
        <v>21</v>
      </c>
      <c r="F409" s="233" t="s">
        <v>177</v>
      </c>
      <c r="G409" s="230"/>
      <c r="H409" s="234">
        <v>0.9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" customFormat="1" ht="20.45" customHeight="1">
      <c r="B410" s="40"/>
      <c r="C410" s="192" t="s">
        <v>516</v>
      </c>
      <c r="D410" s="192" t="s">
        <v>164</v>
      </c>
      <c r="E410" s="193" t="s">
        <v>523</v>
      </c>
      <c r="F410" s="194" t="s">
        <v>524</v>
      </c>
      <c r="G410" s="195" t="s">
        <v>167</v>
      </c>
      <c r="H410" s="196">
        <v>180</v>
      </c>
      <c r="I410" s="197"/>
      <c r="J410" s="198">
        <f>ROUND(I410*H410,2)</f>
        <v>0</v>
      </c>
      <c r="K410" s="194" t="s">
        <v>21</v>
      </c>
      <c r="L410" s="60"/>
      <c r="M410" s="199" t="s">
        <v>21</v>
      </c>
      <c r="N410" s="200" t="s">
        <v>43</v>
      </c>
      <c r="O410" s="41"/>
      <c r="P410" s="201">
        <f>O410*H410</f>
        <v>0</v>
      </c>
      <c r="Q410" s="201">
        <v>2.4340799999999998</v>
      </c>
      <c r="R410" s="201">
        <f>Q410*H410</f>
        <v>438.13439999999997</v>
      </c>
      <c r="S410" s="201">
        <v>0</v>
      </c>
      <c r="T410" s="202">
        <f>S410*H410</f>
        <v>0</v>
      </c>
      <c r="AR410" s="23" t="s">
        <v>169</v>
      </c>
      <c r="AT410" s="23" t="s">
        <v>164</v>
      </c>
      <c r="AU410" s="23" t="s">
        <v>82</v>
      </c>
      <c r="AY410" s="23" t="s">
        <v>162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80</v>
      </c>
      <c r="BK410" s="203">
        <f>ROUND(I410*H410,2)</f>
        <v>0</v>
      </c>
      <c r="BL410" s="23" t="s">
        <v>169</v>
      </c>
      <c r="BM410" s="23" t="s">
        <v>754</v>
      </c>
    </row>
    <row r="411" spans="2:65" s="1" customFormat="1" ht="27">
      <c r="B411" s="40"/>
      <c r="C411" s="62"/>
      <c r="D411" s="204" t="s">
        <v>171</v>
      </c>
      <c r="E411" s="62"/>
      <c r="F411" s="205" t="s">
        <v>526</v>
      </c>
      <c r="G411" s="62"/>
      <c r="H411" s="62"/>
      <c r="I411" s="162"/>
      <c r="J411" s="62"/>
      <c r="K411" s="62"/>
      <c r="L411" s="60"/>
      <c r="M411" s="206"/>
      <c r="N411" s="41"/>
      <c r="O411" s="41"/>
      <c r="P411" s="41"/>
      <c r="Q411" s="41"/>
      <c r="R411" s="41"/>
      <c r="S411" s="41"/>
      <c r="T411" s="77"/>
      <c r="AT411" s="23" t="s">
        <v>171</v>
      </c>
      <c r="AU411" s="23" t="s">
        <v>82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671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2" customFormat="1">
      <c r="B413" s="218"/>
      <c r="C413" s="219"/>
      <c r="D413" s="204" t="s">
        <v>173</v>
      </c>
      <c r="E413" s="220" t="s">
        <v>21</v>
      </c>
      <c r="F413" s="221" t="s">
        <v>755</v>
      </c>
      <c r="G413" s="219"/>
      <c r="H413" s="222">
        <v>59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173</v>
      </c>
      <c r="AU413" s="228" t="s">
        <v>82</v>
      </c>
      <c r="AV413" s="12" t="s">
        <v>82</v>
      </c>
      <c r="AW413" s="12" t="s">
        <v>36</v>
      </c>
      <c r="AX413" s="12" t="s">
        <v>72</v>
      </c>
      <c r="AY413" s="228" t="s">
        <v>162</v>
      </c>
    </row>
    <row r="414" spans="2:65" s="12" customFormat="1">
      <c r="B414" s="218"/>
      <c r="C414" s="219"/>
      <c r="D414" s="204" t="s">
        <v>173</v>
      </c>
      <c r="E414" s="220" t="s">
        <v>21</v>
      </c>
      <c r="F414" s="221" t="s">
        <v>756</v>
      </c>
      <c r="G414" s="219"/>
      <c r="H414" s="222">
        <v>6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173</v>
      </c>
      <c r="AU414" s="228" t="s">
        <v>82</v>
      </c>
      <c r="AV414" s="12" t="s">
        <v>82</v>
      </c>
      <c r="AW414" s="12" t="s">
        <v>36</v>
      </c>
      <c r="AX414" s="12" t="s">
        <v>72</v>
      </c>
      <c r="AY414" s="228" t="s">
        <v>162</v>
      </c>
    </row>
    <row r="415" spans="2:65" s="12" customFormat="1">
      <c r="B415" s="218"/>
      <c r="C415" s="219"/>
      <c r="D415" s="204" t="s">
        <v>173</v>
      </c>
      <c r="E415" s="220" t="s">
        <v>21</v>
      </c>
      <c r="F415" s="221" t="s">
        <v>757</v>
      </c>
      <c r="G415" s="219"/>
      <c r="H415" s="222">
        <v>115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173</v>
      </c>
      <c r="AU415" s="228" t="s">
        <v>82</v>
      </c>
      <c r="AV415" s="12" t="s">
        <v>82</v>
      </c>
      <c r="AW415" s="12" t="s">
        <v>36</v>
      </c>
      <c r="AX415" s="12" t="s">
        <v>72</v>
      </c>
      <c r="AY415" s="228" t="s">
        <v>162</v>
      </c>
    </row>
    <row r="416" spans="2:65" s="13" customFormat="1">
      <c r="B416" s="229"/>
      <c r="C416" s="230"/>
      <c r="D416" s="231" t="s">
        <v>173</v>
      </c>
      <c r="E416" s="232" t="s">
        <v>21</v>
      </c>
      <c r="F416" s="233" t="s">
        <v>177</v>
      </c>
      <c r="G416" s="230"/>
      <c r="H416" s="234">
        <v>180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173</v>
      </c>
      <c r="AU416" s="240" t="s">
        <v>82</v>
      </c>
      <c r="AV416" s="13" t="s">
        <v>169</v>
      </c>
      <c r="AW416" s="13" t="s">
        <v>36</v>
      </c>
      <c r="AX416" s="13" t="s">
        <v>80</v>
      </c>
      <c r="AY416" s="240" t="s">
        <v>162</v>
      </c>
    </row>
    <row r="417" spans="2:65" s="1" customFormat="1" ht="28.9" customHeight="1">
      <c r="B417" s="40"/>
      <c r="C417" s="192" t="s">
        <v>522</v>
      </c>
      <c r="D417" s="192" t="s">
        <v>164</v>
      </c>
      <c r="E417" s="193" t="s">
        <v>517</v>
      </c>
      <c r="F417" s="194" t="s">
        <v>518</v>
      </c>
      <c r="G417" s="195" t="s">
        <v>167</v>
      </c>
      <c r="H417" s="196">
        <v>14</v>
      </c>
      <c r="I417" s="197"/>
      <c r="J417" s="198">
        <f>ROUND(I417*H417,2)</f>
        <v>0</v>
      </c>
      <c r="K417" s="194" t="s">
        <v>21</v>
      </c>
      <c r="L417" s="60"/>
      <c r="M417" s="199" t="s">
        <v>21</v>
      </c>
      <c r="N417" s="200" t="s">
        <v>43</v>
      </c>
      <c r="O417" s="41"/>
      <c r="P417" s="201">
        <f>O417*H417</f>
        <v>0</v>
      </c>
      <c r="Q417" s="201">
        <v>2.4340799999999998</v>
      </c>
      <c r="R417" s="201">
        <f>Q417*H417</f>
        <v>34.077119999999994</v>
      </c>
      <c r="S417" s="201">
        <v>0</v>
      </c>
      <c r="T417" s="202">
        <f>S417*H417</f>
        <v>0</v>
      </c>
      <c r="AR417" s="23" t="s">
        <v>169</v>
      </c>
      <c r="AT417" s="23" t="s">
        <v>164</v>
      </c>
      <c r="AU417" s="23" t="s">
        <v>82</v>
      </c>
      <c r="AY417" s="23" t="s">
        <v>162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80</v>
      </c>
      <c r="BK417" s="203">
        <f>ROUND(I417*H417,2)</f>
        <v>0</v>
      </c>
      <c r="BL417" s="23" t="s">
        <v>169</v>
      </c>
      <c r="BM417" s="23" t="s">
        <v>758</v>
      </c>
    </row>
    <row r="418" spans="2:65" s="1" customFormat="1" ht="40.5">
      <c r="B418" s="40"/>
      <c r="C418" s="62"/>
      <c r="D418" s="204" t="s">
        <v>171</v>
      </c>
      <c r="E418" s="62"/>
      <c r="F418" s="205" t="s">
        <v>520</v>
      </c>
      <c r="G418" s="62"/>
      <c r="H418" s="62"/>
      <c r="I418" s="162"/>
      <c r="J418" s="62"/>
      <c r="K418" s="62"/>
      <c r="L418" s="60"/>
      <c r="M418" s="206"/>
      <c r="N418" s="41"/>
      <c r="O418" s="41"/>
      <c r="P418" s="41"/>
      <c r="Q418" s="41"/>
      <c r="R418" s="41"/>
      <c r="S418" s="41"/>
      <c r="T418" s="77"/>
      <c r="AT418" s="23" t="s">
        <v>171</v>
      </c>
      <c r="AU418" s="23" t="s">
        <v>82</v>
      </c>
    </row>
    <row r="419" spans="2:65" s="11" customFormat="1">
      <c r="B419" s="207"/>
      <c r="C419" s="208"/>
      <c r="D419" s="204" t="s">
        <v>173</v>
      </c>
      <c r="E419" s="209" t="s">
        <v>21</v>
      </c>
      <c r="F419" s="210" t="s">
        <v>671</v>
      </c>
      <c r="G419" s="208"/>
      <c r="H419" s="211" t="s">
        <v>21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173</v>
      </c>
      <c r="AU419" s="217" t="s">
        <v>82</v>
      </c>
      <c r="AV419" s="11" t="s">
        <v>80</v>
      </c>
      <c r="AW419" s="11" t="s">
        <v>36</v>
      </c>
      <c r="AX419" s="11" t="s">
        <v>72</v>
      </c>
      <c r="AY419" s="217" t="s">
        <v>162</v>
      </c>
    </row>
    <row r="420" spans="2:65" s="11" customFormat="1">
      <c r="B420" s="207"/>
      <c r="C420" s="208"/>
      <c r="D420" s="204" t="s">
        <v>173</v>
      </c>
      <c r="E420" s="209" t="s">
        <v>21</v>
      </c>
      <c r="F420" s="210" t="s">
        <v>521</v>
      </c>
      <c r="G420" s="208"/>
      <c r="H420" s="211" t="s">
        <v>21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173</v>
      </c>
      <c r="AU420" s="217" t="s">
        <v>82</v>
      </c>
      <c r="AV420" s="11" t="s">
        <v>80</v>
      </c>
      <c r="AW420" s="11" t="s">
        <v>36</v>
      </c>
      <c r="AX420" s="11" t="s">
        <v>72</v>
      </c>
      <c r="AY420" s="217" t="s">
        <v>162</v>
      </c>
    </row>
    <row r="421" spans="2:65" s="12" customFormat="1">
      <c r="B421" s="218"/>
      <c r="C421" s="219"/>
      <c r="D421" s="204" t="s">
        <v>173</v>
      </c>
      <c r="E421" s="220" t="s">
        <v>21</v>
      </c>
      <c r="F421" s="221" t="s">
        <v>265</v>
      </c>
      <c r="G421" s="219"/>
      <c r="H421" s="222">
        <v>14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173</v>
      </c>
      <c r="AU421" s="228" t="s">
        <v>82</v>
      </c>
      <c r="AV421" s="12" t="s">
        <v>82</v>
      </c>
      <c r="AW421" s="12" t="s">
        <v>36</v>
      </c>
      <c r="AX421" s="12" t="s">
        <v>72</v>
      </c>
      <c r="AY421" s="228" t="s">
        <v>162</v>
      </c>
    </row>
    <row r="422" spans="2:65" s="13" customFormat="1">
      <c r="B422" s="229"/>
      <c r="C422" s="230"/>
      <c r="D422" s="231" t="s">
        <v>173</v>
      </c>
      <c r="E422" s="232" t="s">
        <v>21</v>
      </c>
      <c r="F422" s="233" t="s">
        <v>177</v>
      </c>
      <c r="G422" s="230"/>
      <c r="H422" s="234">
        <v>14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173</v>
      </c>
      <c r="AU422" s="240" t="s">
        <v>82</v>
      </c>
      <c r="AV422" s="13" t="s">
        <v>169</v>
      </c>
      <c r="AW422" s="13" t="s">
        <v>36</v>
      </c>
      <c r="AX422" s="13" t="s">
        <v>80</v>
      </c>
      <c r="AY422" s="240" t="s">
        <v>162</v>
      </c>
    </row>
    <row r="423" spans="2:65" s="1" customFormat="1" ht="28.9" customHeight="1">
      <c r="B423" s="40"/>
      <c r="C423" s="192" t="s">
        <v>530</v>
      </c>
      <c r="D423" s="192" t="s">
        <v>164</v>
      </c>
      <c r="E423" s="193" t="s">
        <v>531</v>
      </c>
      <c r="F423" s="194" t="s">
        <v>532</v>
      </c>
      <c r="G423" s="195" t="s">
        <v>262</v>
      </c>
      <c r="H423" s="196">
        <v>35</v>
      </c>
      <c r="I423" s="197"/>
      <c r="J423" s="198">
        <f>ROUND(I423*H423,2)</f>
        <v>0</v>
      </c>
      <c r="K423" s="194" t="s">
        <v>168</v>
      </c>
      <c r="L423" s="60"/>
      <c r="M423" s="199" t="s">
        <v>21</v>
      </c>
      <c r="N423" s="200" t="s">
        <v>43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169</v>
      </c>
      <c r="AT423" s="23" t="s">
        <v>164</v>
      </c>
      <c r="AU423" s="23" t="s">
        <v>82</v>
      </c>
      <c r="AY423" s="23" t="s">
        <v>162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80</v>
      </c>
      <c r="BK423" s="203">
        <f>ROUND(I423*H423,2)</f>
        <v>0</v>
      </c>
      <c r="BL423" s="23" t="s">
        <v>169</v>
      </c>
      <c r="BM423" s="23" t="s">
        <v>759</v>
      </c>
    </row>
    <row r="424" spans="2:65" s="1" customFormat="1" ht="40.5">
      <c r="B424" s="40"/>
      <c r="C424" s="62"/>
      <c r="D424" s="204" t="s">
        <v>171</v>
      </c>
      <c r="E424" s="62"/>
      <c r="F424" s="205" t="s">
        <v>534</v>
      </c>
      <c r="G424" s="62"/>
      <c r="H424" s="62"/>
      <c r="I424" s="162"/>
      <c r="J424" s="62"/>
      <c r="K424" s="62"/>
      <c r="L424" s="60"/>
      <c r="M424" s="206"/>
      <c r="N424" s="41"/>
      <c r="O424" s="41"/>
      <c r="P424" s="41"/>
      <c r="Q424" s="41"/>
      <c r="R424" s="41"/>
      <c r="S424" s="41"/>
      <c r="T424" s="77"/>
      <c r="AT424" s="23" t="s">
        <v>171</v>
      </c>
      <c r="AU424" s="23" t="s">
        <v>82</v>
      </c>
    </row>
    <row r="425" spans="2:65" s="11" customFormat="1">
      <c r="B425" s="207"/>
      <c r="C425" s="208"/>
      <c r="D425" s="204" t="s">
        <v>173</v>
      </c>
      <c r="E425" s="209" t="s">
        <v>21</v>
      </c>
      <c r="F425" s="210" t="s">
        <v>671</v>
      </c>
      <c r="G425" s="208"/>
      <c r="H425" s="211" t="s">
        <v>21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173</v>
      </c>
      <c r="AU425" s="217" t="s">
        <v>82</v>
      </c>
      <c r="AV425" s="11" t="s">
        <v>80</v>
      </c>
      <c r="AW425" s="11" t="s">
        <v>36</v>
      </c>
      <c r="AX425" s="11" t="s">
        <v>72</v>
      </c>
      <c r="AY425" s="217" t="s">
        <v>162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535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2" customFormat="1">
      <c r="B427" s="218"/>
      <c r="C427" s="219"/>
      <c r="D427" s="204" t="s">
        <v>173</v>
      </c>
      <c r="E427" s="220" t="s">
        <v>21</v>
      </c>
      <c r="F427" s="221" t="s">
        <v>403</v>
      </c>
      <c r="G427" s="219"/>
      <c r="H427" s="222">
        <v>35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173</v>
      </c>
      <c r="AU427" s="228" t="s">
        <v>82</v>
      </c>
      <c r="AV427" s="12" t="s">
        <v>82</v>
      </c>
      <c r="AW427" s="12" t="s">
        <v>36</v>
      </c>
      <c r="AX427" s="12" t="s">
        <v>72</v>
      </c>
      <c r="AY427" s="228" t="s">
        <v>162</v>
      </c>
    </row>
    <row r="428" spans="2:65" s="13" customFormat="1">
      <c r="B428" s="229"/>
      <c r="C428" s="230"/>
      <c r="D428" s="231" t="s">
        <v>173</v>
      </c>
      <c r="E428" s="232" t="s">
        <v>21</v>
      </c>
      <c r="F428" s="233" t="s">
        <v>177</v>
      </c>
      <c r="G428" s="230"/>
      <c r="H428" s="234">
        <v>35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173</v>
      </c>
      <c r="AU428" s="240" t="s">
        <v>82</v>
      </c>
      <c r="AV428" s="13" t="s">
        <v>169</v>
      </c>
      <c r="AW428" s="13" t="s">
        <v>36</v>
      </c>
      <c r="AX428" s="13" t="s">
        <v>80</v>
      </c>
      <c r="AY428" s="240" t="s">
        <v>162</v>
      </c>
    </row>
    <row r="429" spans="2:65" s="1" customFormat="1" ht="20.45" customHeight="1">
      <c r="B429" s="40"/>
      <c r="C429" s="192" t="s">
        <v>537</v>
      </c>
      <c r="D429" s="192" t="s">
        <v>164</v>
      </c>
      <c r="E429" s="193" t="s">
        <v>538</v>
      </c>
      <c r="F429" s="194" t="s">
        <v>539</v>
      </c>
      <c r="G429" s="195" t="s">
        <v>167</v>
      </c>
      <c r="H429" s="196">
        <v>4</v>
      </c>
      <c r="I429" s="197"/>
      <c r="J429" s="198">
        <f>ROUND(I429*H429,2)</f>
        <v>0</v>
      </c>
      <c r="K429" s="194" t="s">
        <v>168</v>
      </c>
      <c r="L429" s="60"/>
      <c r="M429" s="199" t="s">
        <v>21</v>
      </c>
      <c r="N429" s="200" t="s">
        <v>43</v>
      </c>
      <c r="O429" s="41"/>
      <c r="P429" s="201">
        <f>O429*H429</f>
        <v>0</v>
      </c>
      <c r="Q429" s="201">
        <v>1.8480000000000001</v>
      </c>
      <c r="R429" s="201">
        <f>Q429*H429</f>
        <v>7.3920000000000003</v>
      </c>
      <c r="S429" s="201">
        <v>0</v>
      </c>
      <c r="T429" s="202">
        <f>S429*H429</f>
        <v>0</v>
      </c>
      <c r="AR429" s="23" t="s">
        <v>169</v>
      </c>
      <c r="AT429" s="23" t="s">
        <v>164</v>
      </c>
      <c r="AU429" s="23" t="s">
        <v>82</v>
      </c>
      <c r="AY429" s="23" t="s">
        <v>162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80</v>
      </c>
      <c r="BK429" s="203">
        <f>ROUND(I429*H429,2)</f>
        <v>0</v>
      </c>
      <c r="BL429" s="23" t="s">
        <v>169</v>
      </c>
      <c r="BM429" s="23" t="s">
        <v>760</v>
      </c>
    </row>
    <row r="430" spans="2:65" s="1" customFormat="1" ht="27">
      <c r="B430" s="40"/>
      <c r="C430" s="62"/>
      <c r="D430" s="204" t="s">
        <v>171</v>
      </c>
      <c r="E430" s="62"/>
      <c r="F430" s="205" t="s">
        <v>541</v>
      </c>
      <c r="G430" s="62"/>
      <c r="H430" s="62"/>
      <c r="I430" s="162"/>
      <c r="J430" s="62"/>
      <c r="K430" s="62"/>
      <c r="L430" s="60"/>
      <c r="M430" s="206"/>
      <c r="N430" s="41"/>
      <c r="O430" s="41"/>
      <c r="P430" s="41"/>
      <c r="Q430" s="41"/>
      <c r="R430" s="41"/>
      <c r="S430" s="41"/>
      <c r="T430" s="77"/>
      <c r="AT430" s="23" t="s">
        <v>171</v>
      </c>
      <c r="AU430" s="23" t="s">
        <v>82</v>
      </c>
    </row>
    <row r="431" spans="2:65" s="11" customFormat="1">
      <c r="B431" s="207"/>
      <c r="C431" s="208"/>
      <c r="D431" s="204" t="s">
        <v>173</v>
      </c>
      <c r="E431" s="209" t="s">
        <v>21</v>
      </c>
      <c r="F431" s="210" t="s">
        <v>671</v>
      </c>
      <c r="G431" s="208"/>
      <c r="H431" s="211" t="s">
        <v>21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173</v>
      </c>
      <c r="AU431" s="217" t="s">
        <v>82</v>
      </c>
      <c r="AV431" s="11" t="s">
        <v>80</v>
      </c>
      <c r="AW431" s="11" t="s">
        <v>36</v>
      </c>
      <c r="AX431" s="11" t="s">
        <v>72</v>
      </c>
      <c r="AY431" s="217" t="s">
        <v>162</v>
      </c>
    </row>
    <row r="432" spans="2:65" s="11" customFormat="1">
      <c r="B432" s="207"/>
      <c r="C432" s="208"/>
      <c r="D432" s="204" t="s">
        <v>173</v>
      </c>
      <c r="E432" s="209" t="s">
        <v>21</v>
      </c>
      <c r="F432" s="210" t="s">
        <v>542</v>
      </c>
      <c r="G432" s="208"/>
      <c r="H432" s="211" t="s">
        <v>21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173</v>
      </c>
      <c r="AU432" s="217" t="s">
        <v>82</v>
      </c>
      <c r="AV432" s="11" t="s">
        <v>80</v>
      </c>
      <c r="AW432" s="11" t="s">
        <v>36</v>
      </c>
      <c r="AX432" s="11" t="s">
        <v>72</v>
      </c>
      <c r="AY432" s="217" t="s">
        <v>162</v>
      </c>
    </row>
    <row r="433" spans="2:65" s="12" customFormat="1">
      <c r="B433" s="218"/>
      <c r="C433" s="219"/>
      <c r="D433" s="204" t="s">
        <v>173</v>
      </c>
      <c r="E433" s="220" t="s">
        <v>21</v>
      </c>
      <c r="F433" s="221" t="s">
        <v>169</v>
      </c>
      <c r="G433" s="219"/>
      <c r="H433" s="222">
        <v>4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173</v>
      </c>
      <c r="AU433" s="228" t="s">
        <v>82</v>
      </c>
      <c r="AV433" s="12" t="s">
        <v>82</v>
      </c>
      <c r="AW433" s="12" t="s">
        <v>36</v>
      </c>
      <c r="AX433" s="12" t="s">
        <v>72</v>
      </c>
      <c r="AY433" s="228" t="s">
        <v>162</v>
      </c>
    </row>
    <row r="434" spans="2:65" s="13" customFormat="1">
      <c r="B434" s="229"/>
      <c r="C434" s="230"/>
      <c r="D434" s="231" t="s">
        <v>173</v>
      </c>
      <c r="E434" s="232" t="s">
        <v>21</v>
      </c>
      <c r="F434" s="233" t="s">
        <v>177</v>
      </c>
      <c r="G434" s="230"/>
      <c r="H434" s="234">
        <v>4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173</v>
      </c>
      <c r="AU434" s="240" t="s">
        <v>82</v>
      </c>
      <c r="AV434" s="13" t="s">
        <v>169</v>
      </c>
      <c r="AW434" s="13" t="s">
        <v>36</v>
      </c>
      <c r="AX434" s="13" t="s">
        <v>80</v>
      </c>
      <c r="AY434" s="240" t="s">
        <v>162</v>
      </c>
    </row>
    <row r="435" spans="2:65" s="1" customFormat="1" ht="28.9" customHeight="1">
      <c r="B435" s="40"/>
      <c r="C435" s="192" t="s">
        <v>543</v>
      </c>
      <c r="D435" s="192" t="s">
        <v>164</v>
      </c>
      <c r="E435" s="193" t="s">
        <v>544</v>
      </c>
      <c r="F435" s="194" t="s">
        <v>545</v>
      </c>
      <c r="G435" s="195" t="s">
        <v>262</v>
      </c>
      <c r="H435" s="196">
        <v>54.45</v>
      </c>
      <c r="I435" s="197"/>
      <c r="J435" s="198">
        <f>ROUND(I435*H435,2)</f>
        <v>0</v>
      </c>
      <c r="K435" s="194" t="s">
        <v>168</v>
      </c>
      <c r="L435" s="60"/>
      <c r="M435" s="199" t="s">
        <v>21</v>
      </c>
      <c r="N435" s="200" t="s">
        <v>43</v>
      </c>
      <c r="O435" s="41"/>
      <c r="P435" s="201">
        <f>O435*H435</f>
        <v>0</v>
      </c>
      <c r="Q435" s="201">
        <v>0.60875999999999997</v>
      </c>
      <c r="R435" s="201">
        <f>Q435*H435</f>
        <v>33.146982000000001</v>
      </c>
      <c r="S435" s="201">
        <v>0</v>
      </c>
      <c r="T435" s="202">
        <f>S435*H435</f>
        <v>0</v>
      </c>
      <c r="AR435" s="23" t="s">
        <v>169</v>
      </c>
      <c r="AT435" s="23" t="s">
        <v>164</v>
      </c>
      <c r="AU435" s="23" t="s">
        <v>82</v>
      </c>
      <c r="AY435" s="23" t="s">
        <v>162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3" t="s">
        <v>80</v>
      </c>
      <c r="BK435" s="203">
        <f>ROUND(I435*H435,2)</f>
        <v>0</v>
      </c>
      <c r="BL435" s="23" t="s">
        <v>169</v>
      </c>
      <c r="BM435" s="23" t="s">
        <v>761</v>
      </c>
    </row>
    <row r="436" spans="2:65" s="1" customFormat="1" ht="27">
      <c r="B436" s="40"/>
      <c r="C436" s="62"/>
      <c r="D436" s="204" t="s">
        <v>171</v>
      </c>
      <c r="E436" s="62"/>
      <c r="F436" s="205" t="s">
        <v>547</v>
      </c>
      <c r="G436" s="62"/>
      <c r="H436" s="62"/>
      <c r="I436" s="162"/>
      <c r="J436" s="62"/>
      <c r="K436" s="62"/>
      <c r="L436" s="60"/>
      <c r="M436" s="206"/>
      <c r="N436" s="41"/>
      <c r="O436" s="41"/>
      <c r="P436" s="41"/>
      <c r="Q436" s="41"/>
      <c r="R436" s="41"/>
      <c r="S436" s="41"/>
      <c r="T436" s="77"/>
      <c r="AT436" s="23" t="s">
        <v>171</v>
      </c>
      <c r="AU436" s="23" t="s">
        <v>82</v>
      </c>
    </row>
    <row r="437" spans="2:65" s="11" customFormat="1">
      <c r="B437" s="207"/>
      <c r="C437" s="208"/>
      <c r="D437" s="204" t="s">
        <v>173</v>
      </c>
      <c r="E437" s="209" t="s">
        <v>21</v>
      </c>
      <c r="F437" s="210" t="s">
        <v>671</v>
      </c>
      <c r="G437" s="208"/>
      <c r="H437" s="211" t="s">
        <v>21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173</v>
      </c>
      <c r="AU437" s="217" t="s">
        <v>82</v>
      </c>
      <c r="AV437" s="11" t="s">
        <v>80</v>
      </c>
      <c r="AW437" s="11" t="s">
        <v>36</v>
      </c>
      <c r="AX437" s="11" t="s">
        <v>72</v>
      </c>
      <c r="AY437" s="217" t="s">
        <v>162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548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2" customFormat="1">
      <c r="B439" s="218"/>
      <c r="C439" s="219"/>
      <c r="D439" s="204" t="s">
        <v>173</v>
      </c>
      <c r="E439" s="220" t="s">
        <v>21</v>
      </c>
      <c r="F439" s="221" t="s">
        <v>522</v>
      </c>
      <c r="G439" s="219"/>
      <c r="H439" s="222">
        <v>51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173</v>
      </c>
      <c r="AU439" s="228" t="s">
        <v>82</v>
      </c>
      <c r="AV439" s="12" t="s">
        <v>82</v>
      </c>
      <c r="AW439" s="12" t="s">
        <v>36</v>
      </c>
      <c r="AX439" s="12" t="s">
        <v>72</v>
      </c>
      <c r="AY439" s="228" t="s">
        <v>162</v>
      </c>
    </row>
    <row r="440" spans="2:65" s="11" customFormat="1">
      <c r="B440" s="207"/>
      <c r="C440" s="208"/>
      <c r="D440" s="204" t="s">
        <v>173</v>
      </c>
      <c r="E440" s="209" t="s">
        <v>21</v>
      </c>
      <c r="F440" s="210" t="s">
        <v>550</v>
      </c>
      <c r="G440" s="208"/>
      <c r="H440" s="211" t="s">
        <v>21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173</v>
      </c>
      <c r="AU440" s="217" t="s">
        <v>82</v>
      </c>
      <c r="AV440" s="11" t="s">
        <v>80</v>
      </c>
      <c r="AW440" s="11" t="s">
        <v>36</v>
      </c>
      <c r="AX440" s="11" t="s">
        <v>72</v>
      </c>
      <c r="AY440" s="217" t="s">
        <v>162</v>
      </c>
    </row>
    <row r="441" spans="2:65" s="12" customFormat="1">
      <c r="B441" s="218"/>
      <c r="C441" s="219"/>
      <c r="D441" s="204" t="s">
        <v>173</v>
      </c>
      <c r="E441" s="220" t="s">
        <v>21</v>
      </c>
      <c r="F441" s="221" t="s">
        <v>762</v>
      </c>
      <c r="G441" s="219"/>
      <c r="H441" s="222">
        <v>-26.55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173</v>
      </c>
      <c r="AU441" s="228" t="s">
        <v>82</v>
      </c>
      <c r="AV441" s="12" t="s">
        <v>82</v>
      </c>
      <c r="AW441" s="12" t="s">
        <v>36</v>
      </c>
      <c r="AX441" s="12" t="s">
        <v>72</v>
      </c>
      <c r="AY441" s="228" t="s">
        <v>162</v>
      </c>
    </row>
    <row r="442" spans="2:65" s="11" customFormat="1">
      <c r="B442" s="207"/>
      <c r="C442" s="208"/>
      <c r="D442" s="204" t="s">
        <v>173</v>
      </c>
      <c r="E442" s="209" t="s">
        <v>21</v>
      </c>
      <c r="F442" s="210" t="s">
        <v>552</v>
      </c>
      <c r="G442" s="208"/>
      <c r="H442" s="211" t="s">
        <v>21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173</v>
      </c>
      <c r="AU442" s="217" t="s">
        <v>82</v>
      </c>
      <c r="AV442" s="11" t="s">
        <v>80</v>
      </c>
      <c r="AW442" s="11" t="s">
        <v>36</v>
      </c>
      <c r="AX442" s="11" t="s">
        <v>72</v>
      </c>
      <c r="AY442" s="217" t="s">
        <v>162</v>
      </c>
    </row>
    <row r="443" spans="2:65" s="12" customFormat="1">
      <c r="B443" s="218"/>
      <c r="C443" s="219"/>
      <c r="D443" s="204" t="s">
        <v>173</v>
      </c>
      <c r="E443" s="220" t="s">
        <v>21</v>
      </c>
      <c r="F443" s="221" t="s">
        <v>369</v>
      </c>
      <c r="G443" s="219"/>
      <c r="H443" s="222">
        <v>30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173</v>
      </c>
      <c r="AU443" s="228" t="s">
        <v>82</v>
      </c>
      <c r="AV443" s="12" t="s">
        <v>82</v>
      </c>
      <c r="AW443" s="12" t="s">
        <v>36</v>
      </c>
      <c r="AX443" s="12" t="s">
        <v>72</v>
      </c>
      <c r="AY443" s="228" t="s">
        <v>162</v>
      </c>
    </row>
    <row r="444" spans="2:65" s="13" customFormat="1">
      <c r="B444" s="229"/>
      <c r="C444" s="230"/>
      <c r="D444" s="204" t="s">
        <v>173</v>
      </c>
      <c r="E444" s="251" t="s">
        <v>21</v>
      </c>
      <c r="F444" s="252" t="s">
        <v>177</v>
      </c>
      <c r="G444" s="230"/>
      <c r="H444" s="253">
        <v>54.45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173</v>
      </c>
      <c r="AU444" s="240" t="s">
        <v>82</v>
      </c>
      <c r="AV444" s="13" t="s">
        <v>169</v>
      </c>
      <c r="AW444" s="13" t="s">
        <v>36</v>
      </c>
      <c r="AX444" s="13" t="s">
        <v>80</v>
      </c>
      <c r="AY444" s="240" t="s">
        <v>162</v>
      </c>
    </row>
    <row r="445" spans="2:65" s="10" customFormat="1" ht="29.85" customHeight="1">
      <c r="B445" s="175"/>
      <c r="C445" s="176"/>
      <c r="D445" s="189" t="s">
        <v>71</v>
      </c>
      <c r="E445" s="190" t="s">
        <v>204</v>
      </c>
      <c r="F445" s="190" t="s">
        <v>553</v>
      </c>
      <c r="G445" s="176"/>
      <c r="H445" s="176"/>
      <c r="I445" s="179"/>
      <c r="J445" s="191">
        <f>BK445</f>
        <v>0</v>
      </c>
      <c r="K445" s="176"/>
      <c r="L445" s="181"/>
      <c r="M445" s="182"/>
      <c r="N445" s="183"/>
      <c r="O445" s="183"/>
      <c r="P445" s="184">
        <f>SUM(P446:P451)</f>
        <v>0</v>
      </c>
      <c r="Q445" s="183"/>
      <c r="R445" s="184">
        <f>SUM(R446:R451)</f>
        <v>0.35909999999999997</v>
      </c>
      <c r="S445" s="183"/>
      <c r="T445" s="185">
        <f>SUM(T446:T451)</f>
        <v>0</v>
      </c>
      <c r="AR445" s="186" t="s">
        <v>80</v>
      </c>
      <c r="AT445" s="187" t="s">
        <v>71</v>
      </c>
      <c r="AU445" s="187" t="s">
        <v>80</v>
      </c>
      <c r="AY445" s="186" t="s">
        <v>162</v>
      </c>
      <c r="BK445" s="188">
        <f>SUM(BK446:BK451)</f>
        <v>0</v>
      </c>
    </row>
    <row r="446" spans="2:65" s="1" customFormat="1" ht="28.9" customHeight="1">
      <c r="B446" s="40"/>
      <c r="C446" s="192" t="s">
        <v>554</v>
      </c>
      <c r="D446" s="192" t="s">
        <v>164</v>
      </c>
      <c r="E446" s="193" t="s">
        <v>555</v>
      </c>
      <c r="F446" s="194" t="s">
        <v>556</v>
      </c>
      <c r="G446" s="195" t="s">
        <v>262</v>
      </c>
      <c r="H446" s="196">
        <v>9</v>
      </c>
      <c r="I446" s="197"/>
      <c r="J446" s="198">
        <f>ROUND(I446*H446,2)</f>
        <v>0</v>
      </c>
      <c r="K446" s="194" t="s">
        <v>168</v>
      </c>
      <c r="L446" s="60"/>
      <c r="M446" s="199" t="s">
        <v>21</v>
      </c>
      <c r="N446" s="200" t="s">
        <v>43</v>
      </c>
      <c r="O446" s="41"/>
      <c r="P446" s="201">
        <f>O446*H446</f>
        <v>0</v>
      </c>
      <c r="Q446" s="201">
        <v>3.9899999999999998E-2</v>
      </c>
      <c r="R446" s="201">
        <f>Q446*H446</f>
        <v>0.35909999999999997</v>
      </c>
      <c r="S446" s="201">
        <v>0</v>
      </c>
      <c r="T446" s="202">
        <f>S446*H446</f>
        <v>0</v>
      </c>
      <c r="AR446" s="23" t="s">
        <v>169</v>
      </c>
      <c r="AT446" s="23" t="s">
        <v>164</v>
      </c>
      <c r="AU446" s="23" t="s">
        <v>82</v>
      </c>
      <c r="AY446" s="23" t="s">
        <v>162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3" t="s">
        <v>80</v>
      </c>
      <c r="BK446" s="203">
        <f>ROUND(I446*H446,2)</f>
        <v>0</v>
      </c>
      <c r="BL446" s="23" t="s">
        <v>169</v>
      </c>
      <c r="BM446" s="23" t="s">
        <v>763</v>
      </c>
    </row>
    <row r="447" spans="2:65" s="1" customFormat="1" ht="27">
      <c r="B447" s="40"/>
      <c r="C447" s="62"/>
      <c r="D447" s="204" t="s">
        <v>171</v>
      </c>
      <c r="E447" s="62"/>
      <c r="F447" s="205" t="s">
        <v>558</v>
      </c>
      <c r="G447" s="62"/>
      <c r="H447" s="62"/>
      <c r="I447" s="162"/>
      <c r="J447" s="62"/>
      <c r="K447" s="62"/>
      <c r="L447" s="60"/>
      <c r="M447" s="206"/>
      <c r="N447" s="41"/>
      <c r="O447" s="41"/>
      <c r="P447" s="41"/>
      <c r="Q447" s="41"/>
      <c r="R447" s="41"/>
      <c r="S447" s="41"/>
      <c r="T447" s="77"/>
      <c r="AT447" s="23" t="s">
        <v>171</v>
      </c>
      <c r="AU447" s="23" t="s">
        <v>82</v>
      </c>
    </row>
    <row r="448" spans="2:65" s="11" customFormat="1">
      <c r="B448" s="207"/>
      <c r="C448" s="208"/>
      <c r="D448" s="204" t="s">
        <v>173</v>
      </c>
      <c r="E448" s="209" t="s">
        <v>21</v>
      </c>
      <c r="F448" s="210" t="s">
        <v>671</v>
      </c>
      <c r="G448" s="208"/>
      <c r="H448" s="211" t="s">
        <v>21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173</v>
      </c>
      <c r="AU448" s="217" t="s">
        <v>82</v>
      </c>
      <c r="AV448" s="11" t="s">
        <v>80</v>
      </c>
      <c r="AW448" s="11" t="s">
        <v>36</v>
      </c>
      <c r="AX448" s="11" t="s">
        <v>72</v>
      </c>
      <c r="AY448" s="217" t="s">
        <v>162</v>
      </c>
    </row>
    <row r="449" spans="2:65" s="11" customFormat="1">
      <c r="B449" s="207"/>
      <c r="C449" s="208"/>
      <c r="D449" s="204" t="s">
        <v>173</v>
      </c>
      <c r="E449" s="209" t="s">
        <v>21</v>
      </c>
      <c r="F449" s="210" t="s">
        <v>559</v>
      </c>
      <c r="G449" s="208"/>
      <c r="H449" s="211" t="s">
        <v>21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173</v>
      </c>
      <c r="AU449" s="217" t="s">
        <v>82</v>
      </c>
      <c r="AV449" s="11" t="s">
        <v>80</v>
      </c>
      <c r="AW449" s="11" t="s">
        <v>36</v>
      </c>
      <c r="AX449" s="11" t="s">
        <v>72</v>
      </c>
      <c r="AY449" s="217" t="s">
        <v>162</v>
      </c>
    </row>
    <row r="450" spans="2:65" s="12" customFormat="1">
      <c r="B450" s="218"/>
      <c r="C450" s="219"/>
      <c r="D450" s="204" t="s">
        <v>173</v>
      </c>
      <c r="E450" s="220" t="s">
        <v>21</v>
      </c>
      <c r="F450" s="221" t="s">
        <v>231</v>
      </c>
      <c r="G450" s="219"/>
      <c r="H450" s="222">
        <v>9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173</v>
      </c>
      <c r="AU450" s="228" t="s">
        <v>82</v>
      </c>
      <c r="AV450" s="12" t="s">
        <v>82</v>
      </c>
      <c r="AW450" s="12" t="s">
        <v>36</v>
      </c>
      <c r="AX450" s="12" t="s">
        <v>72</v>
      </c>
      <c r="AY450" s="228" t="s">
        <v>162</v>
      </c>
    </row>
    <row r="451" spans="2:65" s="13" customFormat="1">
      <c r="B451" s="229"/>
      <c r="C451" s="230"/>
      <c r="D451" s="204" t="s">
        <v>173</v>
      </c>
      <c r="E451" s="251" t="s">
        <v>21</v>
      </c>
      <c r="F451" s="252" t="s">
        <v>177</v>
      </c>
      <c r="G451" s="230"/>
      <c r="H451" s="253">
        <v>9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173</v>
      </c>
      <c r="AU451" s="240" t="s">
        <v>82</v>
      </c>
      <c r="AV451" s="13" t="s">
        <v>169</v>
      </c>
      <c r="AW451" s="13" t="s">
        <v>36</v>
      </c>
      <c r="AX451" s="13" t="s">
        <v>80</v>
      </c>
      <c r="AY451" s="240" t="s">
        <v>162</v>
      </c>
    </row>
    <row r="452" spans="2:65" s="10" customFormat="1" ht="29.85" customHeight="1">
      <c r="B452" s="175"/>
      <c r="C452" s="176"/>
      <c r="D452" s="189" t="s">
        <v>71</v>
      </c>
      <c r="E452" s="190" t="s">
        <v>231</v>
      </c>
      <c r="F452" s="190" t="s">
        <v>560</v>
      </c>
      <c r="G452" s="176"/>
      <c r="H452" s="176"/>
      <c r="I452" s="179"/>
      <c r="J452" s="191">
        <f>BK452</f>
        <v>0</v>
      </c>
      <c r="K452" s="176"/>
      <c r="L452" s="181"/>
      <c r="M452" s="182"/>
      <c r="N452" s="183"/>
      <c r="O452" s="183"/>
      <c r="P452" s="184">
        <f>SUM(P453:P483)</f>
        <v>0</v>
      </c>
      <c r="Q452" s="183"/>
      <c r="R452" s="184">
        <f>SUM(R453:R483)</f>
        <v>5.5359999999999999E-2</v>
      </c>
      <c r="S452" s="183"/>
      <c r="T452" s="185">
        <f>SUM(T453:T483)</f>
        <v>400.94600000000003</v>
      </c>
      <c r="AR452" s="186" t="s">
        <v>80</v>
      </c>
      <c r="AT452" s="187" t="s">
        <v>71</v>
      </c>
      <c r="AU452" s="187" t="s">
        <v>80</v>
      </c>
      <c r="AY452" s="186" t="s">
        <v>162</v>
      </c>
      <c r="BK452" s="188">
        <f>SUM(BK453:BK483)</f>
        <v>0</v>
      </c>
    </row>
    <row r="453" spans="2:65" s="1" customFormat="1" ht="20.45" customHeight="1">
      <c r="B453" s="40"/>
      <c r="C453" s="192" t="s">
        <v>561</v>
      </c>
      <c r="D453" s="192" t="s">
        <v>164</v>
      </c>
      <c r="E453" s="193" t="s">
        <v>562</v>
      </c>
      <c r="F453" s="194" t="s">
        <v>563</v>
      </c>
      <c r="G453" s="195" t="s">
        <v>262</v>
      </c>
      <c r="H453" s="196">
        <v>25</v>
      </c>
      <c r="I453" s="197"/>
      <c r="J453" s="198">
        <f>ROUND(I453*H453,2)</f>
        <v>0</v>
      </c>
      <c r="K453" s="194" t="s">
        <v>168</v>
      </c>
      <c r="L453" s="60"/>
      <c r="M453" s="199" t="s">
        <v>21</v>
      </c>
      <c r="N453" s="200" t="s">
        <v>43</v>
      </c>
      <c r="O453" s="41"/>
      <c r="P453" s="201">
        <f>O453*H453</f>
        <v>0</v>
      </c>
      <c r="Q453" s="201">
        <v>0</v>
      </c>
      <c r="R453" s="201">
        <f>Q453*H453</f>
        <v>0</v>
      </c>
      <c r="S453" s="201">
        <v>0</v>
      </c>
      <c r="T453" s="202">
        <f>S453*H453</f>
        <v>0</v>
      </c>
      <c r="AR453" s="23" t="s">
        <v>169</v>
      </c>
      <c r="AT453" s="23" t="s">
        <v>164</v>
      </c>
      <c r="AU453" s="23" t="s">
        <v>82</v>
      </c>
      <c r="AY453" s="23" t="s">
        <v>162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3" t="s">
        <v>80</v>
      </c>
      <c r="BK453" s="203">
        <f>ROUND(I453*H453,2)</f>
        <v>0</v>
      </c>
      <c r="BL453" s="23" t="s">
        <v>169</v>
      </c>
      <c r="BM453" s="23" t="s">
        <v>764</v>
      </c>
    </row>
    <row r="454" spans="2:65" s="1" customFormat="1" ht="54">
      <c r="B454" s="40"/>
      <c r="C454" s="62"/>
      <c r="D454" s="204" t="s">
        <v>171</v>
      </c>
      <c r="E454" s="62"/>
      <c r="F454" s="205" t="s">
        <v>565</v>
      </c>
      <c r="G454" s="62"/>
      <c r="H454" s="62"/>
      <c r="I454" s="162"/>
      <c r="J454" s="62"/>
      <c r="K454" s="62"/>
      <c r="L454" s="60"/>
      <c r="M454" s="206"/>
      <c r="N454" s="41"/>
      <c r="O454" s="41"/>
      <c r="P454" s="41"/>
      <c r="Q454" s="41"/>
      <c r="R454" s="41"/>
      <c r="S454" s="41"/>
      <c r="T454" s="77"/>
      <c r="AT454" s="23" t="s">
        <v>171</v>
      </c>
      <c r="AU454" s="23" t="s">
        <v>82</v>
      </c>
    </row>
    <row r="455" spans="2:65" s="11" customFormat="1">
      <c r="B455" s="207"/>
      <c r="C455" s="208"/>
      <c r="D455" s="204" t="s">
        <v>173</v>
      </c>
      <c r="E455" s="209" t="s">
        <v>21</v>
      </c>
      <c r="F455" s="210" t="s">
        <v>671</v>
      </c>
      <c r="G455" s="208"/>
      <c r="H455" s="211" t="s">
        <v>21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173</v>
      </c>
      <c r="AU455" s="217" t="s">
        <v>82</v>
      </c>
      <c r="AV455" s="11" t="s">
        <v>80</v>
      </c>
      <c r="AW455" s="11" t="s">
        <v>36</v>
      </c>
      <c r="AX455" s="11" t="s">
        <v>72</v>
      </c>
      <c r="AY455" s="217" t="s">
        <v>162</v>
      </c>
    </row>
    <row r="456" spans="2:65" s="11" customFormat="1">
      <c r="B456" s="207"/>
      <c r="C456" s="208"/>
      <c r="D456" s="204" t="s">
        <v>173</v>
      </c>
      <c r="E456" s="209" t="s">
        <v>21</v>
      </c>
      <c r="F456" s="210" t="s">
        <v>566</v>
      </c>
      <c r="G456" s="208"/>
      <c r="H456" s="211" t="s">
        <v>21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173</v>
      </c>
      <c r="AU456" s="217" t="s">
        <v>82</v>
      </c>
      <c r="AV456" s="11" t="s">
        <v>80</v>
      </c>
      <c r="AW456" s="11" t="s">
        <v>36</v>
      </c>
      <c r="AX456" s="11" t="s">
        <v>72</v>
      </c>
      <c r="AY456" s="217" t="s">
        <v>162</v>
      </c>
    </row>
    <row r="457" spans="2:65" s="12" customFormat="1">
      <c r="B457" s="218"/>
      <c r="C457" s="219"/>
      <c r="D457" s="204" t="s">
        <v>173</v>
      </c>
      <c r="E457" s="220" t="s">
        <v>21</v>
      </c>
      <c r="F457" s="221" t="s">
        <v>336</v>
      </c>
      <c r="G457" s="219"/>
      <c r="H457" s="222">
        <v>25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173</v>
      </c>
      <c r="AU457" s="228" t="s">
        <v>82</v>
      </c>
      <c r="AV457" s="12" t="s">
        <v>82</v>
      </c>
      <c r="AW457" s="12" t="s">
        <v>36</v>
      </c>
      <c r="AX457" s="12" t="s">
        <v>72</v>
      </c>
      <c r="AY457" s="228" t="s">
        <v>162</v>
      </c>
    </row>
    <row r="458" spans="2:65" s="13" customFormat="1">
      <c r="B458" s="229"/>
      <c r="C458" s="230"/>
      <c r="D458" s="231" t="s">
        <v>173</v>
      </c>
      <c r="E458" s="232" t="s">
        <v>21</v>
      </c>
      <c r="F458" s="233" t="s">
        <v>177</v>
      </c>
      <c r="G458" s="230"/>
      <c r="H458" s="234">
        <v>25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173</v>
      </c>
      <c r="AU458" s="240" t="s">
        <v>82</v>
      </c>
      <c r="AV458" s="13" t="s">
        <v>169</v>
      </c>
      <c r="AW458" s="13" t="s">
        <v>36</v>
      </c>
      <c r="AX458" s="13" t="s">
        <v>80</v>
      </c>
      <c r="AY458" s="240" t="s">
        <v>162</v>
      </c>
    </row>
    <row r="459" spans="2:65" s="1" customFormat="1" ht="20.45" customHeight="1">
      <c r="B459" s="40"/>
      <c r="C459" s="192" t="s">
        <v>568</v>
      </c>
      <c r="D459" s="192" t="s">
        <v>164</v>
      </c>
      <c r="E459" s="193" t="s">
        <v>569</v>
      </c>
      <c r="F459" s="194" t="s">
        <v>570</v>
      </c>
      <c r="G459" s="195" t="s">
        <v>412</v>
      </c>
      <c r="H459" s="196">
        <v>5</v>
      </c>
      <c r="I459" s="197"/>
      <c r="J459" s="198">
        <f>ROUND(I459*H459,2)</f>
        <v>0</v>
      </c>
      <c r="K459" s="194" t="s">
        <v>168</v>
      </c>
      <c r="L459" s="60"/>
      <c r="M459" s="199" t="s">
        <v>21</v>
      </c>
      <c r="N459" s="200" t="s">
        <v>43</v>
      </c>
      <c r="O459" s="41"/>
      <c r="P459" s="201">
        <f>O459*H459</f>
        <v>0</v>
      </c>
      <c r="Q459" s="201">
        <v>5.7800000000000004E-3</v>
      </c>
      <c r="R459" s="201">
        <f>Q459*H459</f>
        <v>2.8900000000000002E-2</v>
      </c>
      <c r="S459" s="201">
        <v>0</v>
      </c>
      <c r="T459" s="202">
        <f>S459*H459</f>
        <v>0</v>
      </c>
      <c r="AR459" s="23" t="s">
        <v>169</v>
      </c>
      <c r="AT459" s="23" t="s">
        <v>164</v>
      </c>
      <c r="AU459" s="23" t="s">
        <v>82</v>
      </c>
      <c r="AY459" s="23" t="s">
        <v>162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80</v>
      </c>
      <c r="BK459" s="203">
        <f>ROUND(I459*H459,2)</f>
        <v>0</v>
      </c>
      <c r="BL459" s="23" t="s">
        <v>169</v>
      </c>
      <c r="BM459" s="23" t="s">
        <v>765</v>
      </c>
    </row>
    <row r="460" spans="2:65" s="1" customFormat="1" ht="27">
      <c r="B460" s="40"/>
      <c r="C460" s="62"/>
      <c r="D460" s="204" t="s">
        <v>171</v>
      </c>
      <c r="E460" s="62"/>
      <c r="F460" s="205" t="s">
        <v>572</v>
      </c>
      <c r="G460" s="62"/>
      <c r="H460" s="62"/>
      <c r="I460" s="162"/>
      <c r="J460" s="62"/>
      <c r="K460" s="62"/>
      <c r="L460" s="60"/>
      <c r="M460" s="206"/>
      <c r="N460" s="41"/>
      <c r="O460" s="41"/>
      <c r="P460" s="41"/>
      <c r="Q460" s="41"/>
      <c r="R460" s="41"/>
      <c r="S460" s="41"/>
      <c r="T460" s="77"/>
      <c r="AT460" s="23" t="s">
        <v>171</v>
      </c>
      <c r="AU460" s="23" t="s">
        <v>82</v>
      </c>
    </row>
    <row r="461" spans="2:65" s="11" customFormat="1">
      <c r="B461" s="207"/>
      <c r="C461" s="208"/>
      <c r="D461" s="204" t="s">
        <v>173</v>
      </c>
      <c r="E461" s="209" t="s">
        <v>21</v>
      </c>
      <c r="F461" s="210" t="s">
        <v>766</v>
      </c>
      <c r="G461" s="208"/>
      <c r="H461" s="211" t="s">
        <v>21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173</v>
      </c>
      <c r="AU461" s="217" t="s">
        <v>82</v>
      </c>
      <c r="AV461" s="11" t="s">
        <v>80</v>
      </c>
      <c r="AW461" s="11" t="s">
        <v>36</v>
      </c>
      <c r="AX461" s="11" t="s">
        <v>72</v>
      </c>
      <c r="AY461" s="217" t="s">
        <v>162</v>
      </c>
    </row>
    <row r="462" spans="2:65" s="12" customFormat="1">
      <c r="B462" s="218"/>
      <c r="C462" s="219"/>
      <c r="D462" s="204" t="s">
        <v>173</v>
      </c>
      <c r="E462" s="220" t="s">
        <v>21</v>
      </c>
      <c r="F462" s="221" t="s">
        <v>196</v>
      </c>
      <c r="G462" s="219"/>
      <c r="H462" s="222">
        <v>5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173</v>
      </c>
      <c r="AU462" s="228" t="s">
        <v>82</v>
      </c>
      <c r="AV462" s="12" t="s">
        <v>82</v>
      </c>
      <c r="AW462" s="12" t="s">
        <v>36</v>
      </c>
      <c r="AX462" s="12" t="s">
        <v>72</v>
      </c>
      <c r="AY462" s="228" t="s">
        <v>162</v>
      </c>
    </row>
    <row r="463" spans="2:65" s="13" customFormat="1">
      <c r="B463" s="229"/>
      <c r="C463" s="230"/>
      <c r="D463" s="231" t="s">
        <v>173</v>
      </c>
      <c r="E463" s="232" t="s">
        <v>21</v>
      </c>
      <c r="F463" s="233" t="s">
        <v>177</v>
      </c>
      <c r="G463" s="230"/>
      <c r="H463" s="234">
        <v>5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173</v>
      </c>
      <c r="AU463" s="240" t="s">
        <v>82</v>
      </c>
      <c r="AV463" s="13" t="s">
        <v>169</v>
      </c>
      <c r="AW463" s="13" t="s">
        <v>36</v>
      </c>
      <c r="AX463" s="13" t="s">
        <v>80</v>
      </c>
      <c r="AY463" s="240" t="s">
        <v>162</v>
      </c>
    </row>
    <row r="464" spans="2:65" s="1" customFormat="1" ht="28.9" customHeight="1">
      <c r="B464" s="40"/>
      <c r="C464" s="192" t="s">
        <v>428</v>
      </c>
      <c r="D464" s="192" t="s">
        <v>164</v>
      </c>
      <c r="E464" s="193" t="s">
        <v>574</v>
      </c>
      <c r="F464" s="194" t="s">
        <v>575</v>
      </c>
      <c r="G464" s="195" t="s">
        <v>167</v>
      </c>
      <c r="H464" s="196">
        <v>18</v>
      </c>
      <c r="I464" s="197"/>
      <c r="J464" s="198">
        <f>ROUND(I464*H464,2)</f>
        <v>0</v>
      </c>
      <c r="K464" s="194" t="s">
        <v>168</v>
      </c>
      <c r="L464" s="60"/>
      <c r="M464" s="199" t="s">
        <v>21</v>
      </c>
      <c r="N464" s="200" t="s">
        <v>43</v>
      </c>
      <c r="O464" s="41"/>
      <c r="P464" s="201">
        <f>O464*H464</f>
        <v>0</v>
      </c>
      <c r="Q464" s="201">
        <v>1.47E-3</v>
      </c>
      <c r="R464" s="201">
        <f>Q464*H464</f>
        <v>2.6459999999999997E-2</v>
      </c>
      <c r="S464" s="201">
        <v>2.4470000000000001</v>
      </c>
      <c r="T464" s="202">
        <f>S464*H464</f>
        <v>44.045999999999999</v>
      </c>
      <c r="AR464" s="23" t="s">
        <v>169</v>
      </c>
      <c r="AT464" s="23" t="s">
        <v>164</v>
      </c>
      <c r="AU464" s="23" t="s">
        <v>82</v>
      </c>
      <c r="AY464" s="23" t="s">
        <v>162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3" t="s">
        <v>80</v>
      </c>
      <c r="BK464" s="203">
        <f>ROUND(I464*H464,2)</f>
        <v>0</v>
      </c>
      <c r="BL464" s="23" t="s">
        <v>169</v>
      </c>
      <c r="BM464" s="23" t="s">
        <v>767</v>
      </c>
    </row>
    <row r="465" spans="2:65" s="1" customFormat="1" ht="40.5">
      <c r="B465" s="40"/>
      <c r="C465" s="62"/>
      <c r="D465" s="204" t="s">
        <v>171</v>
      </c>
      <c r="E465" s="62"/>
      <c r="F465" s="205" t="s">
        <v>577</v>
      </c>
      <c r="G465" s="62"/>
      <c r="H465" s="62"/>
      <c r="I465" s="162"/>
      <c r="J465" s="62"/>
      <c r="K465" s="62"/>
      <c r="L465" s="60"/>
      <c r="M465" s="206"/>
      <c r="N465" s="41"/>
      <c r="O465" s="41"/>
      <c r="P465" s="41"/>
      <c r="Q465" s="41"/>
      <c r="R465" s="41"/>
      <c r="S465" s="41"/>
      <c r="T465" s="77"/>
      <c r="AT465" s="23" t="s">
        <v>171</v>
      </c>
      <c r="AU465" s="23" t="s">
        <v>82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671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1" customFormat="1">
      <c r="B467" s="207"/>
      <c r="C467" s="208"/>
      <c r="D467" s="204" t="s">
        <v>173</v>
      </c>
      <c r="E467" s="209" t="s">
        <v>21</v>
      </c>
      <c r="F467" s="210" t="s">
        <v>578</v>
      </c>
      <c r="G467" s="208"/>
      <c r="H467" s="211" t="s">
        <v>21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173</v>
      </c>
      <c r="AU467" s="217" t="s">
        <v>82</v>
      </c>
      <c r="AV467" s="11" t="s">
        <v>80</v>
      </c>
      <c r="AW467" s="11" t="s">
        <v>36</v>
      </c>
      <c r="AX467" s="11" t="s">
        <v>72</v>
      </c>
      <c r="AY467" s="217" t="s">
        <v>162</v>
      </c>
    </row>
    <row r="468" spans="2:65" s="12" customFormat="1">
      <c r="B468" s="218"/>
      <c r="C468" s="219"/>
      <c r="D468" s="204" t="s">
        <v>173</v>
      </c>
      <c r="E468" s="220" t="s">
        <v>21</v>
      </c>
      <c r="F468" s="221" t="s">
        <v>287</v>
      </c>
      <c r="G468" s="219"/>
      <c r="H468" s="222">
        <v>18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173</v>
      </c>
      <c r="AU468" s="228" t="s">
        <v>82</v>
      </c>
      <c r="AV468" s="12" t="s">
        <v>82</v>
      </c>
      <c r="AW468" s="12" t="s">
        <v>36</v>
      </c>
      <c r="AX468" s="12" t="s">
        <v>72</v>
      </c>
      <c r="AY468" s="228" t="s">
        <v>162</v>
      </c>
    </row>
    <row r="469" spans="2:65" s="13" customFormat="1">
      <c r="B469" s="229"/>
      <c r="C469" s="230"/>
      <c r="D469" s="231" t="s">
        <v>173</v>
      </c>
      <c r="E469" s="232" t="s">
        <v>21</v>
      </c>
      <c r="F469" s="233" t="s">
        <v>177</v>
      </c>
      <c r="G469" s="230"/>
      <c r="H469" s="234">
        <v>18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173</v>
      </c>
      <c r="AU469" s="240" t="s">
        <v>82</v>
      </c>
      <c r="AV469" s="13" t="s">
        <v>169</v>
      </c>
      <c r="AW469" s="13" t="s">
        <v>36</v>
      </c>
      <c r="AX469" s="13" t="s">
        <v>80</v>
      </c>
      <c r="AY469" s="240" t="s">
        <v>162</v>
      </c>
    </row>
    <row r="470" spans="2:65" s="1" customFormat="1" ht="20.45" customHeight="1">
      <c r="B470" s="40"/>
      <c r="C470" s="192" t="s">
        <v>549</v>
      </c>
      <c r="D470" s="192" t="s">
        <v>164</v>
      </c>
      <c r="E470" s="193" t="s">
        <v>579</v>
      </c>
      <c r="F470" s="194" t="s">
        <v>580</v>
      </c>
      <c r="G470" s="195" t="s">
        <v>167</v>
      </c>
      <c r="H470" s="196">
        <v>11</v>
      </c>
      <c r="I470" s="197"/>
      <c r="J470" s="198">
        <f>ROUND(I470*H470,2)</f>
        <v>0</v>
      </c>
      <c r="K470" s="194" t="s">
        <v>168</v>
      </c>
      <c r="L470" s="60"/>
      <c r="M470" s="199" t="s">
        <v>21</v>
      </c>
      <c r="N470" s="200" t="s">
        <v>43</v>
      </c>
      <c r="O470" s="41"/>
      <c r="P470" s="201">
        <f>O470*H470</f>
        <v>0</v>
      </c>
      <c r="Q470" s="201">
        <v>0</v>
      </c>
      <c r="R470" s="201">
        <f>Q470*H470</f>
        <v>0</v>
      </c>
      <c r="S470" s="201">
        <v>2.65</v>
      </c>
      <c r="T470" s="202">
        <f>S470*H470</f>
        <v>29.15</v>
      </c>
      <c r="AR470" s="23" t="s">
        <v>169</v>
      </c>
      <c r="AT470" s="23" t="s">
        <v>164</v>
      </c>
      <c r="AU470" s="23" t="s">
        <v>82</v>
      </c>
      <c r="AY470" s="23" t="s">
        <v>162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80</v>
      </c>
      <c r="BK470" s="203">
        <f>ROUND(I470*H470,2)</f>
        <v>0</v>
      </c>
      <c r="BL470" s="23" t="s">
        <v>169</v>
      </c>
      <c r="BM470" s="23" t="s">
        <v>768</v>
      </c>
    </row>
    <row r="471" spans="2:65" s="1" customFormat="1" ht="40.5">
      <c r="B471" s="40"/>
      <c r="C471" s="62"/>
      <c r="D471" s="204" t="s">
        <v>171</v>
      </c>
      <c r="E471" s="62"/>
      <c r="F471" s="205" t="s">
        <v>582</v>
      </c>
      <c r="G471" s="62"/>
      <c r="H471" s="62"/>
      <c r="I471" s="162"/>
      <c r="J471" s="62"/>
      <c r="K471" s="62"/>
      <c r="L471" s="60"/>
      <c r="M471" s="206"/>
      <c r="N471" s="41"/>
      <c r="O471" s="41"/>
      <c r="P471" s="41"/>
      <c r="Q471" s="41"/>
      <c r="R471" s="41"/>
      <c r="S471" s="41"/>
      <c r="T471" s="77"/>
      <c r="AT471" s="23" t="s">
        <v>171</v>
      </c>
      <c r="AU471" s="23" t="s">
        <v>82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671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1" customFormat="1">
      <c r="B473" s="207"/>
      <c r="C473" s="208"/>
      <c r="D473" s="204" t="s">
        <v>173</v>
      </c>
      <c r="E473" s="209" t="s">
        <v>21</v>
      </c>
      <c r="F473" s="210" t="s">
        <v>583</v>
      </c>
      <c r="G473" s="208"/>
      <c r="H473" s="211" t="s">
        <v>21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173</v>
      </c>
      <c r="AU473" s="217" t="s">
        <v>82</v>
      </c>
      <c r="AV473" s="11" t="s">
        <v>80</v>
      </c>
      <c r="AW473" s="11" t="s">
        <v>36</v>
      </c>
      <c r="AX473" s="11" t="s">
        <v>72</v>
      </c>
      <c r="AY473" s="217" t="s">
        <v>162</v>
      </c>
    </row>
    <row r="474" spans="2:65" s="12" customFormat="1">
      <c r="B474" s="218"/>
      <c r="C474" s="219"/>
      <c r="D474" s="204" t="s">
        <v>173</v>
      </c>
      <c r="E474" s="220" t="s">
        <v>21</v>
      </c>
      <c r="F474" s="221" t="s">
        <v>245</v>
      </c>
      <c r="G474" s="219"/>
      <c r="H474" s="222">
        <v>11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173</v>
      </c>
      <c r="AU474" s="228" t="s">
        <v>82</v>
      </c>
      <c r="AV474" s="12" t="s">
        <v>82</v>
      </c>
      <c r="AW474" s="12" t="s">
        <v>36</v>
      </c>
      <c r="AX474" s="12" t="s">
        <v>72</v>
      </c>
      <c r="AY474" s="228" t="s">
        <v>162</v>
      </c>
    </row>
    <row r="475" spans="2:65" s="13" customFormat="1">
      <c r="B475" s="229"/>
      <c r="C475" s="230"/>
      <c r="D475" s="231" t="s">
        <v>173</v>
      </c>
      <c r="E475" s="232" t="s">
        <v>21</v>
      </c>
      <c r="F475" s="233" t="s">
        <v>177</v>
      </c>
      <c r="G475" s="230"/>
      <c r="H475" s="234">
        <v>11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173</v>
      </c>
      <c r="AU475" s="240" t="s">
        <v>82</v>
      </c>
      <c r="AV475" s="13" t="s">
        <v>169</v>
      </c>
      <c r="AW475" s="13" t="s">
        <v>36</v>
      </c>
      <c r="AX475" s="13" t="s">
        <v>80</v>
      </c>
      <c r="AY475" s="240" t="s">
        <v>162</v>
      </c>
    </row>
    <row r="476" spans="2:65" s="1" customFormat="1" ht="20.45" customHeight="1">
      <c r="B476" s="40"/>
      <c r="C476" s="192" t="s">
        <v>584</v>
      </c>
      <c r="D476" s="192" t="s">
        <v>164</v>
      </c>
      <c r="E476" s="193" t="s">
        <v>585</v>
      </c>
      <c r="F476" s="194" t="s">
        <v>586</v>
      </c>
      <c r="G476" s="195" t="s">
        <v>167</v>
      </c>
      <c r="H476" s="196">
        <v>115</v>
      </c>
      <c r="I476" s="197"/>
      <c r="J476" s="198">
        <f>ROUND(I476*H476,2)</f>
        <v>0</v>
      </c>
      <c r="K476" s="194" t="s">
        <v>168</v>
      </c>
      <c r="L476" s="60"/>
      <c r="M476" s="199" t="s">
        <v>21</v>
      </c>
      <c r="N476" s="200" t="s">
        <v>43</v>
      </c>
      <c r="O476" s="41"/>
      <c r="P476" s="201">
        <f>O476*H476</f>
        <v>0</v>
      </c>
      <c r="Q476" s="201">
        <v>0</v>
      </c>
      <c r="R476" s="201">
        <f>Q476*H476</f>
        <v>0</v>
      </c>
      <c r="S476" s="201">
        <v>2.85</v>
      </c>
      <c r="T476" s="202">
        <f>S476*H476</f>
        <v>327.75</v>
      </c>
      <c r="AR476" s="23" t="s">
        <v>169</v>
      </c>
      <c r="AT476" s="23" t="s">
        <v>164</v>
      </c>
      <c r="AU476" s="23" t="s">
        <v>82</v>
      </c>
      <c r="AY476" s="23" t="s">
        <v>162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3" t="s">
        <v>80</v>
      </c>
      <c r="BK476" s="203">
        <f>ROUND(I476*H476,2)</f>
        <v>0</v>
      </c>
      <c r="BL476" s="23" t="s">
        <v>169</v>
      </c>
      <c r="BM476" s="23" t="s">
        <v>769</v>
      </c>
    </row>
    <row r="477" spans="2:65" s="1" customFormat="1" ht="40.5">
      <c r="B477" s="40"/>
      <c r="C477" s="62"/>
      <c r="D477" s="204" t="s">
        <v>171</v>
      </c>
      <c r="E477" s="62"/>
      <c r="F477" s="205" t="s">
        <v>588</v>
      </c>
      <c r="G477" s="62"/>
      <c r="H477" s="62"/>
      <c r="I477" s="162"/>
      <c r="J477" s="62"/>
      <c r="K477" s="62"/>
      <c r="L477" s="60"/>
      <c r="M477" s="206"/>
      <c r="N477" s="41"/>
      <c r="O477" s="41"/>
      <c r="P477" s="41"/>
      <c r="Q477" s="41"/>
      <c r="R477" s="41"/>
      <c r="S477" s="41"/>
      <c r="T477" s="77"/>
      <c r="AT477" s="23" t="s">
        <v>171</v>
      </c>
      <c r="AU477" s="23" t="s">
        <v>82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671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1" customFormat="1">
      <c r="B479" s="207"/>
      <c r="C479" s="208"/>
      <c r="D479" s="204" t="s">
        <v>173</v>
      </c>
      <c r="E479" s="209" t="s">
        <v>21</v>
      </c>
      <c r="F479" s="210" t="s">
        <v>589</v>
      </c>
      <c r="G479" s="208"/>
      <c r="H479" s="211" t="s">
        <v>21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173</v>
      </c>
      <c r="AU479" s="217" t="s">
        <v>82</v>
      </c>
      <c r="AV479" s="11" t="s">
        <v>80</v>
      </c>
      <c r="AW479" s="11" t="s">
        <v>36</v>
      </c>
      <c r="AX479" s="11" t="s">
        <v>72</v>
      </c>
      <c r="AY479" s="217" t="s">
        <v>162</v>
      </c>
    </row>
    <row r="480" spans="2:65" s="12" customFormat="1">
      <c r="B480" s="218"/>
      <c r="C480" s="219"/>
      <c r="D480" s="204" t="s">
        <v>173</v>
      </c>
      <c r="E480" s="220" t="s">
        <v>21</v>
      </c>
      <c r="F480" s="221" t="s">
        <v>770</v>
      </c>
      <c r="G480" s="219"/>
      <c r="H480" s="222">
        <v>82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173</v>
      </c>
      <c r="AU480" s="228" t="s">
        <v>82</v>
      </c>
      <c r="AV480" s="12" t="s">
        <v>82</v>
      </c>
      <c r="AW480" s="12" t="s">
        <v>36</v>
      </c>
      <c r="AX480" s="12" t="s">
        <v>72</v>
      </c>
      <c r="AY480" s="228" t="s">
        <v>162</v>
      </c>
    </row>
    <row r="481" spans="2:65" s="11" customFormat="1">
      <c r="B481" s="207"/>
      <c r="C481" s="208"/>
      <c r="D481" s="204" t="s">
        <v>173</v>
      </c>
      <c r="E481" s="209" t="s">
        <v>21</v>
      </c>
      <c r="F481" s="210" t="s">
        <v>591</v>
      </c>
      <c r="G481" s="208"/>
      <c r="H481" s="211" t="s">
        <v>21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173</v>
      </c>
      <c r="AU481" s="217" t="s">
        <v>82</v>
      </c>
      <c r="AV481" s="11" t="s">
        <v>80</v>
      </c>
      <c r="AW481" s="11" t="s">
        <v>36</v>
      </c>
      <c r="AX481" s="11" t="s">
        <v>72</v>
      </c>
      <c r="AY481" s="217" t="s">
        <v>162</v>
      </c>
    </row>
    <row r="482" spans="2:65" s="12" customFormat="1">
      <c r="B482" s="218"/>
      <c r="C482" s="219"/>
      <c r="D482" s="204" t="s">
        <v>173</v>
      </c>
      <c r="E482" s="220" t="s">
        <v>21</v>
      </c>
      <c r="F482" s="221" t="s">
        <v>388</v>
      </c>
      <c r="G482" s="219"/>
      <c r="H482" s="222">
        <v>33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173</v>
      </c>
      <c r="AU482" s="228" t="s">
        <v>82</v>
      </c>
      <c r="AV482" s="12" t="s">
        <v>82</v>
      </c>
      <c r="AW482" s="12" t="s">
        <v>36</v>
      </c>
      <c r="AX482" s="12" t="s">
        <v>72</v>
      </c>
      <c r="AY482" s="228" t="s">
        <v>162</v>
      </c>
    </row>
    <row r="483" spans="2:65" s="13" customFormat="1">
      <c r="B483" s="229"/>
      <c r="C483" s="230"/>
      <c r="D483" s="204" t="s">
        <v>173</v>
      </c>
      <c r="E483" s="251" t="s">
        <v>21</v>
      </c>
      <c r="F483" s="252" t="s">
        <v>177</v>
      </c>
      <c r="G483" s="230"/>
      <c r="H483" s="253">
        <v>115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173</v>
      </c>
      <c r="AU483" s="240" t="s">
        <v>82</v>
      </c>
      <c r="AV483" s="13" t="s">
        <v>169</v>
      </c>
      <c r="AW483" s="13" t="s">
        <v>36</v>
      </c>
      <c r="AX483" s="13" t="s">
        <v>80</v>
      </c>
      <c r="AY483" s="240" t="s">
        <v>162</v>
      </c>
    </row>
    <row r="484" spans="2:65" s="10" customFormat="1" ht="29.85" customHeight="1">
      <c r="B484" s="175"/>
      <c r="C484" s="176"/>
      <c r="D484" s="189" t="s">
        <v>71</v>
      </c>
      <c r="E484" s="190" t="s">
        <v>592</v>
      </c>
      <c r="F484" s="190" t="s">
        <v>593</v>
      </c>
      <c r="G484" s="176"/>
      <c r="H484" s="176"/>
      <c r="I484" s="179"/>
      <c r="J484" s="191">
        <f>BK484</f>
        <v>0</v>
      </c>
      <c r="K484" s="176"/>
      <c r="L484" s="181"/>
      <c r="M484" s="182"/>
      <c r="N484" s="183"/>
      <c r="O484" s="183"/>
      <c r="P484" s="184">
        <f>SUM(P485:P520)</f>
        <v>0</v>
      </c>
      <c r="Q484" s="183"/>
      <c r="R484" s="184">
        <f>SUM(R485:R520)</f>
        <v>0</v>
      </c>
      <c r="S484" s="183"/>
      <c r="T484" s="185">
        <f>SUM(T485:T520)</f>
        <v>0</v>
      </c>
      <c r="AR484" s="186" t="s">
        <v>80</v>
      </c>
      <c r="AT484" s="187" t="s">
        <v>71</v>
      </c>
      <c r="AU484" s="187" t="s">
        <v>80</v>
      </c>
      <c r="AY484" s="186" t="s">
        <v>162</v>
      </c>
      <c r="BK484" s="188">
        <f>SUM(BK485:BK520)</f>
        <v>0</v>
      </c>
    </row>
    <row r="485" spans="2:65" s="1" customFormat="1" ht="20.45" customHeight="1">
      <c r="B485" s="40"/>
      <c r="C485" s="192" t="s">
        <v>594</v>
      </c>
      <c r="D485" s="192" t="s">
        <v>164</v>
      </c>
      <c r="E485" s="193" t="s">
        <v>595</v>
      </c>
      <c r="F485" s="194" t="s">
        <v>596</v>
      </c>
      <c r="G485" s="195" t="s">
        <v>365</v>
      </c>
      <c r="H485" s="196">
        <v>73.195999999999998</v>
      </c>
      <c r="I485" s="197"/>
      <c r="J485" s="198">
        <f>ROUND(I485*H485,2)</f>
        <v>0</v>
      </c>
      <c r="K485" s="194" t="s">
        <v>168</v>
      </c>
      <c r="L485" s="60"/>
      <c r="M485" s="199" t="s">
        <v>21</v>
      </c>
      <c r="N485" s="200" t="s">
        <v>43</v>
      </c>
      <c r="O485" s="41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AR485" s="23" t="s">
        <v>169</v>
      </c>
      <c r="AT485" s="23" t="s">
        <v>164</v>
      </c>
      <c r="AU485" s="23" t="s">
        <v>82</v>
      </c>
      <c r="AY485" s="23" t="s">
        <v>162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3" t="s">
        <v>80</v>
      </c>
      <c r="BK485" s="203">
        <f>ROUND(I485*H485,2)</f>
        <v>0</v>
      </c>
      <c r="BL485" s="23" t="s">
        <v>169</v>
      </c>
      <c r="BM485" s="23" t="s">
        <v>771</v>
      </c>
    </row>
    <row r="486" spans="2:65" s="1" customFormat="1">
      <c r="B486" s="40"/>
      <c r="C486" s="62"/>
      <c r="D486" s="204" t="s">
        <v>171</v>
      </c>
      <c r="E486" s="62"/>
      <c r="F486" s="205" t="s">
        <v>598</v>
      </c>
      <c r="G486" s="62"/>
      <c r="H486" s="62"/>
      <c r="I486" s="162"/>
      <c r="J486" s="62"/>
      <c r="K486" s="62"/>
      <c r="L486" s="60"/>
      <c r="M486" s="206"/>
      <c r="N486" s="41"/>
      <c r="O486" s="41"/>
      <c r="P486" s="41"/>
      <c r="Q486" s="41"/>
      <c r="R486" s="41"/>
      <c r="S486" s="41"/>
      <c r="T486" s="77"/>
      <c r="AT486" s="23" t="s">
        <v>171</v>
      </c>
      <c r="AU486" s="23" t="s">
        <v>82</v>
      </c>
    </row>
    <row r="487" spans="2:65" s="11" customFormat="1">
      <c r="B487" s="207"/>
      <c r="C487" s="208"/>
      <c r="D487" s="204" t="s">
        <v>173</v>
      </c>
      <c r="E487" s="209" t="s">
        <v>21</v>
      </c>
      <c r="F487" s="210" t="s">
        <v>671</v>
      </c>
      <c r="G487" s="208"/>
      <c r="H487" s="211" t="s">
        <v>21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173</v>
      </c>
      <c r="AU487" s="217" t="s">
        <v>82</v>
      </c>
      <c r="AV487" s="11" t="s">
        <v>80</v>
      </c>
      <c r="AW487" s="11" t="s">
        <v>36</v>
      </c>
      <c r="AX487" s="11" t="s">
        <v>72</v>
      </c>
      <c r="AY487" s="217" t="s">
        <v>162</v>
      </c>
    </row>
    <row r="488" spans="2:65" s="11" customFormat="1">
      <c r="B488" s="207"/>
      <c r="C488" s="208"/>
      <c r="D488" s="204" t="s">
        <v>173</v>
      </c>
      <c r="E488" s="209" t="s">
        <v>21</v>
      </c>
      <c r="F488" s="210" t="s">
        <v>599</v>
      </c>
      <c r="G488" s="208"/>
      <c r="H488" s="211" t="s">
        <v>21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173</v>
      </c>
      <c r="AU488" s="217" t="s">
        <v>82</v>
      </c>
      <c r="AV488" s="11" t="s">
        <v>80</v>
      </c>
      <c r="AW488" s="11" t="s">
        <v>36</v>
      </c>
      <c r="AX488" s="11" t="s">
        <v>72</v>
      </c>
      <c r="AY488" s="217" t="s">
        <v>162</v>
      </c>
    </row>
    <row r="489" spans="2:65" s="12" customFormat="1">
      <c r="B489" s="218"/>
      <c r="C489" s="219"/>
      <c r="D489" s="204" t="s">
        <v>173</v>
      </c>
      <c r="E489" s="220" t="s">
        <v>21</v>
      </c>
      <c r="F489" s="221" t="s">
        <v>772</v>
      </c>
      <c r="G489" s="219"/>
      <c r="H489" s="222">
        <v>73.195999999999998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173</v>
      </c>
      <c r="AU489" s="228" t="s">
        <v>82</v>
      </c>
      <c r="AV489" s="12" t="s">
        <v>82</v>
      </c>
      <c r="AW489" s="12" t="s">
        <v>36</v>
      </c>
      <c r="AX489" s="12" t="s">
        <v>72</v>
      </c>
      <c r="AY489" s="228" t="s">
        <v>162</v>
      </c>
    </row>
    <row r="490" spans="2:65" s="13" customFormat="1">
      <c r="B490" s="229"/>
      <c r="C490" s="230"/>
      <c r="D490" s="231" t="s">
        <v>173</v>
      </c>
      <c r="E490" s="232" t="s">
        <v>21</v>
      </c>
      <c r="F490" s="233" t="s">
        <v>177</v>
      </c>
      <c r="G490" s="230"/>
      <c r="H490" s="234">
        <v>73.195999999999998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173</v>
      </c>
      <c r="AU490" s="240" t="s">
        <v>82</v>
      </c>
      <c r="AV490" s="13" t="s">
        <v>169</v>
      </c>
      <c r="AW490" s="13" t="s">
        <v>36</v>
      </c>
      <c r="AX490" s="13" t="s">
        <v>80</v>
      </c>
      <c r="AY490" s="240" t="s">
        <v>162</v>
      </c>
    </row>
    <row r="491" spans="2:65" s="1" customFormat="1" ht="28.9" customHeight="1">
      <c r="B491" s="40"/>
      <c r="C491" s="192" t="s">
        <v>601</v>
      </c>
      <c r="D491" s="192" t="s">
        <v>164</v>
      </c>
      <c r="E491" s="193" t="s">
        <v>602</v>
      </c>
      <c r="F491" s="194" t="s">
        <v>603</v>
      </c>
      <c r="G491" s="195" t="s">
        <v>365</v>
      </c>
      <c r="H491" s="196">
        <v>327.75</v>
      </c>
      <c r="I491" s="197"/>
      <c r="J491" s="198">
        <f>ROUND(I491*H491,2)</f>
        <v>0</v>
      </c>
      <c r="K491" s="194" t="s">
        <v>168</v>
      </c>
      <c r="L491" s="60"/>
      <c r="M491" s="199" t="s">
        <v>21</v>
      </c>
      <c r="N491" s="200" t="s">
        <v>43</v>
      </c>
      <c r="O491" s="41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3" t="s">
        <v>169</v>
      </c>
      <c r="AT491" s="23" t="s">
        <v>164</v>
      </c>
      <c r="AU491" s="23" t="s">
        <v>82</v>
      </c>
      <c r="AY491" s="23" t="s">
        <v>162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80</v>
      </c>
      <c r="BK491" s="203">
        <f>ROUND(I491*H491,2)</f>
        <v>0</v>
      </c>
      <c r="BL491" s="23" t="s">
        <v>169</v>
      </c>
      <c r="BM491" s="23" t="s">
        <v>773</v>
      </c>
    </row>
    <row r="492" spans="2:65" s="1" customFormat="1">
      <c r="B492" s="40"/>
      <c r="C492" s="62"/>
      <c r="D492" s="204" t="s">
        <v>171</v>
      </c>
      <c r="E492" s="62"/>
      <c r="F492" s="205" t="s">
        <v>605</v>
      </c>
      <c r="G492" s="62"/>
      <c r="H492" s="62"/>
      <c r="I492" s="162"/>
      <c r="J492" s="62"/>
      <c r="K492" s="62"/>
      <c r="L492" s="60"/>
      <c r="M492" s="206"/>
      <c r="N492" s="41"/>
      <c r="O492" s="41"/>
      <c r="P492" s="41"/>
      <c r="Q492" s="41"/>
      <c r="R492" s="41"/>
      <c r="S492" s="41"/>
      <c r="T492" s="77"/>
      <c r="AT492" s="23" t="s">
        <v>171</v>
      </c>
      <c r="AU492" s="23" t="s">
        <v>82</v>
      </c>
    </row>
    <row r="493" spans="2:65" s="11" customFormat="1">
      <c r="B493" s="207"/>
      <c r="C493" s="208"/>
      <c r="D493" s="204" t="s">
        <v>173</v>
      </c>
      <c r="E493" s="209" t="s">
        <v>21</v>
      </c>
      <c r="F493" s="210" t="s">
        <v>671</v>
      </c>
      <c r="G493" s="208"/>
      <c r="H493" s="211" t="s">
        <v>21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173</v>
      </c>
      <c r="AU493" s="217" t="s">
        <v>82</v>
      </c>
      <c r="AV493" s="11" t="s">
        <v>80</v>
      </c>
      <c r="AW493" s="11" t="s">
        <v>36</v>
      </c>
      <c r="AX493" s="11" t="s">
        <v>72</v>
      </c>
      <c r="AY493" s="217" t="s">
        <v>162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606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2" customFormat="1">
      <c r="B495" s="218"/>
      <c r="C495" s="219"/>
      <c r="D495" s="204" t="s">
        <v>173</v>
      </c>
      <c r="E495" s="220" t="s">
        <v>21</v>
      </c>
      <c r="F495" s="221" t="s">
        <v>774</v>
      </c>
      <c r="G495" s="219"/>
      <c r="H495" s="222">
        <v>327.75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173</v>
      </c>
      <c r="AU495" s="228" t="s">
        <v>82</v>
      </c>
      <c r="AV495" s="12" t="s">
        <v>82</v>
      </c>
      <c r="AW495" s="12" t="s">
        <v>36</v>
      </c>
      <c r="AX495" s="12" t="s">
        <v>72</v>
      </c>
      <c r="AY495" s="228" t="s">
        <v>162</v>
      </c>
    </row>
    <row r="496" spans="2:65" s="13" customFormat="1">
      <c r="B496" s="229"/>
      <c r="C496" s="230"/>
      <c r="D496" s="231" t="s">
        <v>173</v>
      </c>
      <c r="E496" s="232" t="s">
        <v>21</v>
      </c>
      <c r="F496" s="233" t="s">
        <v>177</v>
      </c>
      <c r="G496" s="230"/>
      <c r="H496" s="234">
        <v>327.75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173</v>
      </c>
      <c r="AU496" s="240" t="s">
        <v>82</v>
      </c>
      <c r="AV496" s="13" t="s">
        <v>169</v>
      </c>
      <c r="AW496" s="13" t="s">
        <v>36</v>
      </c>
      <c r="AX496" s="13" t="s">
        <v>80</v>
      </c>
      <c r="AY496" s="240" t="s">
        <v>162</v>
      </c>
    </row>
    <row r="497" spans="2:65" s="1" customFormat="1" ht="20.45" customHeight="1">
      <c r="B497" s="40"/>
      <c r="C497" s="192" t="s">
        <v>608</v>
      </c>
      <c r="D497" s="192" t="s">
        <v>164</v>
      </c>
      <c r="E497" s="193" t="s">
        <v>609</v>
      </c>
      <c r="F497" s="194" t="s">
        <v>610</v>
      </c>
      <c r="G497" s="195" t="s">
        <v>365</v>
      </c>
      <c r="H497" s="196">
        <v>327.75</v>
      </c>
      <c r="I497" s="197"/>
      <c r="J497" s="198">
        <f>ROUND(I497*H497,2)</f>
        <v>0</v>
      </c>
      <c r="K497" s="194" t="s">
        <v>168</v>
      </c>
      <c r="L497" s="60"/>
      <c r="M497" s="199" t="s">
        <v>21</v>
      </c>
      <c r="N497" s="200" t="s">
        <v>43</v>
      </c>
      <c r="O497" s="41"/>
      <c r="P497" s="201">
        <f>O497*H497</f>
        <v>0</v>
      </c>
      <c r="Q497" s="201">
        <v>0</v>
      </c>
      <c r="R497" s="201">
        <f>Q497*H497</f>
        <v>0</v>
      </c>
      <c r="S497" s="201">
        <v>0</v>
      </c>
      <c r="T497" s="202">
        <f>S497*H497</f>
        <v>0</v>
      </c>
      <c r="AR497" s="23" t="s">
        <v>169</v>
      </c>
      <c r="AT497" s="23" t="s">
        <v>164</v>
      </c>
      <c r="AU497" s="23" t="s">
        <v>82</v>
      </c>
      <c r="AY497" s="23" t="s">
        <v>162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80</v>
      </c>
      <c r="BK497" s="203">
        <f>ROUND(I497*H497,2)</f>
        <v>0</v>
      </c>
      <c r="BL497" s="23" t="s">
        <v>169</v>
      </c>
      <c r="BM497" s="23" t="s">
        <v>775</v>
      </c>
    </row>
    <row r="498" spans="2:65" s="1" customFormat="1" ht="40.5">
      <c r="B498" s="40"/>
      <c r="C498" s="62"/>
      <c r="D498" s="204" t="s">
        <v>171</v>
      </c>
      <c r="E498" s="62"/>
      <c r="F498" s="205" t="s">
        <v>612</v>
      </c>
      <c r="G498" s="62"/>
      <c r="H498" s="62"/>
      <c r="I498" s="162"/>
      <c r="J498" s="62"/>
      <c r="K498" s="62"/>
      <c r="L498" s="60"/>
      <c r="M498" s="206"/>
      <c r="N498" s="41"/>
      <c r="O498" s="41"/>
      <c r="P498" s="41"/>
      <c r="Q498" s="41"/>
      <c r="R498" s="41"/>
      <c r="S498" s="41"/>
      <c r="T498" s="77"/>
      <c r="AT498" s="23" t="s">
        <v>171</v>
      </c>
      <c r="AU498" s="23" t="s">
        <v>82</v>
      </c>
    </row>
    <row r="499" spans="2:65" s="11" customFormat="1">
      <c r="B499" s="207"/>
      <c r="C499" s="208"/>
      <c r="D499" s="204" t="s">
        <v>173</v>
      </c>
      <c r="E499" s="209" t="s">
        <v>21</v>
      </c>
      <c r="F499" s="210" t="s">
        <v>671</v>
      </c>
      <c r="G499" s="208"/>
      <c r="H499" s="211" t="s">
        <v>21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173</v>
      </c>
      <c r="AU499" s="217" t="s">
        <v>82</v>
      </c>
      <c r="AV499" s="11" t="s">
        <v>80</v>
      </c>
      <c r="AW499" s="11" t="s">
        <v>36</v>
      </c>
      <c r="AX499" s="11" t="s">
        <v>72</v>
      </c>
      <c r="AY499" s="217" t="s">
        <v>162</v>
      </c>
    </row>
    <row r="500" spans="2:65" s="11" customFormat="1">
      <c r="B500" s="207"/>
      <c r="C500" s="208"/>
      <c r="D500" s="204" t="s">
        <v>173</v>
      </c>
      <c r="E500" s="209" t="s">
        <v>21</v>
      </c>
      <c r="F500" s="210" t="s">
        <v>613</v>
      </c>
      <c r="G500" s="208"/>
      <c r="H500" s="211" t="s">
        <v>21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173</v>
      </c>
      <c r="AU500" s="217" t="s">
        <v>82</v>
      </c>
      <c r="AV500" s="11" t="s">
        <v>80</v>
      </c>
      <c r="AW500" s="11" t="s">
        <v>36</v>
      </c>
      <c r="AX500" s="11" t="s">
        <v>72</v>
      </c>
      <c r="AY500" s="217" t="s">
        <v>162</v>
      </c>
    </row>
    <row r="501" spans="2:65" s="12" customFormat="1">
      <c r="B501" s="218"/>
      <c r="C501" s="219"/>
      <c r="D501" s="204" t="s">
        <v>173</v>
      </c>
      <c r="E501" s="220" t="s">
        <v>21</v>
      </c>
      <c r="F501" s="221" t="s">
        <v>774</v>
      </c>
      <c r="G501" s="219"/>
      <c r="H501" s="222">
        <v>327.75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173</v>
      </c>
      <c r="AU501" s="228" t="s">
        <v>82</v>
      </c>
      <c r="AV501" s="12" t="s">
        <v>82</v>
      </c>
      <c r="AW501" s="12" t="s">
        <v>36</v>
      </c>
      <c r="AX501" s="12" t="s">
        <v>72</v>
      </c>
      <c r="AY501" s="228" t="s">
        <v>162</v>
      </c>
    </row>
    <row r="502" spans="2:65" s="13" customFormat="1">
      <c r="B502" s="229"/>
      <c r="C502" s="230"/>
      <c r="D502" s="231" t="s">
        <v>173</v>
      </c>
      <c r="E502" s="232" t="s">
        <v>21</v>
      </c>
      <c r="F502" s="233" t="s">
        <v>177</v>
      </c>
      <c r="G502" s="230"/>
      <c r="H502" s="234">
        <v>327.75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173</v>
      </c>
      <c r="AU502" s="240" t="s">
        <v>82</v>
      </c>
      <c r="AV502" s="13" t="s">
        <v>169</v>
      </c>
      <c r="AW502" s="13" t="s">
        <v>36</v>
      </c>
      <c r="AX502" s="13" t="s">
        <v>80</v>
      </c>
      <c r="AY502" s="240" t="s">
        <v>162</v>
      </c>
    </row>
    <row r="503" spans="2:65" s="1" customFormat="1" ht="20.45" customHeight="1">
      <c r="B503" s="40"/>
      <c r="C503" s="192" t="s">
        <v>614</v>
      </c>
      <c r="D503" s="192" t="s">
        <v>164</v>
      </c>
      <c r="E503" s="193" t="s">
        <v>615</v>
      </c>
      <c r="F503" s="194" t="s">
        <v>616</v>
      </c>
      <c r="G503" s="195" t="s">
        <v>365</v>
      </c>
      <c r="H503" s="196">
        <v>400.94600000000003</v>
      </c>
      <c r="I503" s="197"/>
      <c r="J503" s="198">
        <f>ROUND(I503*H503,2)</f>
        <v>0</v>
      </c>
      <c r="K503" s="194" t="s">
        <v>168</v>
      </c>
      <c r="L503" s="60"/>
      <c r="M503" s="199" t="s">
        <v>21</v>
      </c>
      <c r="N503" s="200" t="s">
        <v>43</v>
      </c>
      <c r="O503" s="41"/>
      <c r="P503" s="201">
        <f>O503*H503</f>
        <v>0</v>
      </c>
      <c r="Q503" s="201">
        <v>0</v>
      </c>
      <c r="R503" s="201">
        <f>Q503*H503</f>
        <v>0</v>
      </c>
      <c r="S503" s="201">
        <v>0</v>
      </c>
      <c r="T503" s="202">
        <f>S503*H503</f>
        <v>0</v>
      </c>
      <c r="AR503" s="23" t="s">
        <v>169</v>
      </c>
      <c r="AT503" s="23" t="s">
        <v>164</v>
      </c>
      <c r="AU503" s="23" t="s">
        <v>82</v>
      </c>
      <c r="AY503" s="23" t="s">
        <v>162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3" t="s">
        <v>80</v>
      </c>
      <c r="BK503" s="203">
        <f>ROUND(I503*H503,2)</f>
        <v>0</v>
      </c>
      <c r="BL503" s="23" t="s">
        <v>169</v>
      </c>
      <c r="BM503" s="23" t="s">
        <v>776</v>
      </c>
    </row>
    <row r="504" spans="2:65" s="1" customFormat="1" ht="27">
      <c r="B504" s="40"/>
      <c r="C504" s="62"/>
      <c r="D504" s="204" t="s">
        <v>171</v>
      </c>
      <c r="E504" s="62"/>
      <c r="F504" s="205" t="s">
        <v>618</v>
      </c>
      <c r="G504" s="62"/>
      <c r="H504" s="62"/>
      <c r="I504" s="162"/>
      <c r="J504" s="62"/>
      <c r="K504" s="62"/>
      <c r="L504" s="60"/>
      <c r="M504" s="206"/>
      <c r="N504" s="41"/>
      <c r="O504" s="41"/>
      <c r="P504" s="41"/>
      <c r="Q504" s="41"/>
      <c r="R504" s="41"/>
      <c r="S504" s="41"/>
      <c r="T504" s="77"/>
      <c r="AT504" s="23" t="s">
        <v>171</v>
      </c>
      <c r="AU504" s="23" t="s">
        <v>82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671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1" customFormat="1">
      <c r="B506" s="207"/>
      <c r="C506" s="208"/>
      <c r="D506" s="204" t="s">
        <v>173</v>
      </c>
      <c r="E506" s="209" t="s">
        <v>21</v>
      </c>
      <c r="F506" s="210" t="s">
        <v>619</v>
      </c>
      <c r="G506" s="208"/>
      <c r="H506" s="211" t="s">
        <v>21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173</v>
      </c>
      <c r="AU506" s="217" t="s">
        <v>82</v>
      </c>
      <c r="AV506" s="11" t="s">
        <v>80</v>
      </c>
      <c r="AW506" s="11" t="s">
        <v>36</v>
      </c>
      <c r="AX506" s="11" t="s">
        <v>72</v>
      </c>
      <c r="AY506" s="217" t="s">
        <v>162</v>
      </c>
    </row>
    <row r="507" spans="2:65" s="12" customFormat="1">
      <c r="B507" s="218"/>
      <c r="C507" s="219"/>
      <c r="D507" s="204" t="s">
        <v>173</v>
      </c>
      <c r="E507" s="220" t="s">
        <v>21</v>
      </c>
      <c r="F507" s="221" t="s">
        <v>777</v>
      </c>
      <c r="G507" s="219"/>
      <c r="H507" s="222">
        <v>400.94600000000003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173</v>
      </c>
      <c r="AU507" s="228" t="s">
        <v>82</v>
      </c>
      <c r="AV507" s="12" t="s">
        <v>82</v>
      </c>
      <c r="AW507" s="12" t="s">
        <v>36</v>
      </c>
      <c r="AX507" s="12" t="s">
        <v>72</v>
      </c>
      <c r="AY507" s="228" t="s">
        <v>162</v>
      </c>
    </row>
    <row r="508" spans="2:65" s="13" customFormat="1">
      <c r="B508" s="229"/>
      <c r="C508" s="230"/>
      <c r="D508" s="231" t="s">
        <v>173</v>
      </c>
      <c r="E508" s="232" t="s">
        <v>21</v>
      </c>
      <c r="F508" s="233" t="s">
        <v>177</v>
      </c>
      <c r="G508" s="230"/>
      <c r="H508" s="234">
        <v>400.94600000000003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173</v>
      </c>
      <c r="AU508" s="240" t="s">
        <v>82</v>
      </c>
      <c r="AV508" s="13" t="s">
        <v>169</v>
      </c>
      <c r="AW508" s="13" t="s">
        <v>36</v>
      </c>
      <c r="AX508" s="13" t="s">
        <v>80</v>
      </c>
      <c r="AY508" s="240" t="s">
        <v>162</v>
      </c>
    </row>
    <row r="509" spans="2:65" s="1" customFormat="1" ht="20.45" customHeight="1">
      <c r="B509" s="40"/>
      <c r="C509" s="192" t="s">
        <v>621</v>
      </c>
      <c r="D509" s="192" t="s">
        <v>164</v>
      </c>
      <c r="E509" s="193" t="s">
        <v>622</v>
      </c>
      <c r="F509" s="194" t="s">
        <v>623</v>
      </c>
      <c r="G509" s="195" t="s">
        <v>365</v>
      </c>
      <c r="H509" s="196">
        <v>7617.9740000000002</v>
      </c>
      <c r="I509" s="197"/>
      <c r="J509" s="198">
        <f>ROUND(I509*H509,2)</f>
        <v>0</v>
      </c>
      <c r="K509" s="194" t="s">
        <v>168</v>
      </c>
      <c r="L509" s="60"/>
      <c r="M509" s="199" t="s">
        <v>21</v>
      </c>
      <c r="N509" s="200" t="s">
        <v>43</v>
      </c>
      <c r="O509" s="41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AR509" s="23" t="s">
        <v>169</v>
      </c>
      <c r="AT509" s="23" t="s">
        <v>164</v>
      </c>
      <c r="AU509" s="23" t="s">
        <v>82</v>
      </c>
      <c r="AY509" s="23" t="s">
        <v>162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23" t="s">
        <v>80</v>
      </c>
      <c r="BK509" s="203">
        <f>ROUND(I509*H509,2)</f>
        <v>0</v>
      </c>
      <c r="BL509" s="23" t="s">
        <v>169</v>
      </c>
      <c r="BM509" s="23" t="s">
        <v>778</v>
      </c>
    </row>
    <row r="510" spans="2:65" s="1" customFormat="1" ht="40.5">
      <c r="B510" s="40"/>
      <c r="C510" s="62"/>
      <c r="D510" s="204" t="s">
        <v>171</v>
      </c>
      <c r="E510" s="62"/>
      <c r="F510" s="205" t="s">
        <v>625</v>
      </c>
      <c r="G510" s="62"/>
      <c r="H510" s="62"/>
      <c r="I510" s="162"/>
      <c r="J510" s="62"/>
      <c r="K510" s="62"/>
      <c r="L510" s="60"/>
      <c r="M510" s="206"/>
      <c r="N510" s="41"/>
      <c r="O510" s="41"/>
      <c r="P510" s="41"/>
      <c r="Q510" s="41"/>
      <c r="R510" s="41"/>
      <c r="S510" s="41"/>
      <c r="T510" s="77"/>
      <c r="AT510" s="23" t="s">
        <v>171</v>
      </c>
      <c r="AU510" s="23" t="s">
        <v>82</v>
      </c>
    </row>
    <row r="511" spans="2:65" s="11" customFormat="1">
      <c r="B511" s="207"/>
      <c r="C511" s="208"/>
      <c r="D511" s="204" t="s">
        <v>173</v>
      </c>
      <c r="E511" s="209" t="s">
        <v>21</v>
      </c>
      <c r="F511" s="210" t="s">
        <v>671</v>
      </c>
      <c r="G511" s="208"/>
      <c r="H511" s="211" t="s">
        <v>21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173</v>
      </c>
      <c r="AU511" s="217" t="s">
        <v>82</v>
      </c>
      <c r="AV511" s="11" t="s">
        <v>80</v>
      </c>
      <c r="AW511" s="11" t="s">
        <v>36</v>
      </c>
      <c r="AX511" s="11" t="s">
        <v>72</v>
      </c>
      <c r="AY511" s="217" t="s">
        <v>162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626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779</v>
      </c>
      <c r="G513" s="219"/>
      <c r="H513" s="222">
        <v>7617.9740000000002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7617.9740000000002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0.45" customHeight="1">
      <c r="B515" s="40"/>
      <c r="C515" s="192" t="s">
        <v>567</v>
      </c>
      <c r="D515" s="192" t="s">
        <v>164</v>
      </c>
      <c r="E515" s="193" t="s">
        <v>628</v>
      </c>
      <c r="F515" s="194" t="s">
        <v>629</v>
      </c>
      <c r="G515" s="195" t="s">
        <v>365</v>
      </c>
      <c r="H515" s="196">
        <v>0.29399999999999998</v>
      </c>
      <c r="I515" s="197"/>
      <c r="J515" s="198">
        <f>ROUND(I515*H515,2)</f>
        <v>0</v>
      </c>
      <c r="K515" s="194" t="s">
        <v>21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169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169</v>
      </c>
      <c r="BM515" s="23" t="s">
        <v>780</v>
      </c>
    </row>
    <row r="516" spans="2:65" s="1" customFormat="1">
      <c r="B516" s="40"/>
      <c r="C516" s="62"/>
      <c r="D516" s="204" t="s">
        <v>171</v>
      </c>
      <c r="E516" s="62"/>
      <c r="F516" s="205" t="s">
        <v>629</v>
      </c>
      <c r="G516" s="62"/>
      <c r="H516" s="62"/>
      <c r="I516" s="162"/>
      <c r="J516" s="62"/>
      <c r="K516" s="62"/>
      <c r="L516" s="60"/>
      <c r="M516" s="206"/>
      <c r="N516" s="41"/>
      <c r="O516" s="41"/>
      <c r="P516" s="41"/>
      <c r="Q516" s="41"/>
      <c r="R516" s="41"/>
      <c r="S516" s="41"/>
      <c r="T516" s="77"/>
      <c r="AT516" s="23" t="s">
        <v>171</v>
      </c>
      <c r="AU516" s="23" t="s">
        <v>82</v>
      </c>
    </row>
    <row r="517" spans="2:65" s="11" customFormat="1">
      <c r="B517" s="207"/>
      <c r="C517" s="208"/>
      <c r="D517" s="204" t="s">
        <v>173</v>
      </c>
      <c r="E517" s="209" t="s">
        <v>21</v>
      </c>
      <c r="F517" s="210" t="s">
        <v>671</v>
      </c>
      <c r="G517" s="208"/>
      <c r="H517" s="211" t="s">
        <v>21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173</v>
      </c>
      <c r="AU517" s="217" t="s">
        <v>82</v>
      </c>
      <c r="AV517" s="11" t="s">
        <v>80</v>
      </c>
      <c r="AW517" s="11" t="s">
        <v>36</v>
      </c>
      <c r="AX517" s="11" t="s">
        <v>72</v>
      </c>
      <c r="AY517" s="217" t="s">
        <v>162</v>
      </c>
    </row>
    <row r="518" spans="2:65" s="11" customFormat="1">
      <c r="B518" s="207"/>
      <c r="C518" s="208"/>
      <c r="D518" s="204" t="s">
        <v>173</v>
      </c>
      <c r="E518" s="209" t="s">
        <v>21</v>
      </c>
      <c r="F518" s="210" t="s">
        <v>631</v>
      </c>
      <c r="G518" s="208"/>
      <c r="H518" s="211" t="s">
        <v>21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173</v>
      </c>
      <c r="AU518" s="217" t="s">
        <v>82</v>
      </c>
      <c r="AV518" s="11" t="s">
        <v>80</v>
      </c>
      <c r="AW518" s="11" t="s">
        <v>36</v>
      </c>
      <c r="AX518" s="11" t="s">
        <v>72</v>
      </c>
      <c r="AY518" s="217" t="s">
        <v>162</v>
      </c>
    </row>
    <row r="519" spans="2:65" s="12" customFormat="1">
      <c r="B519" s="218"/>
      <c r="C519" s="219"/>
      <c r="D519" s="204" t="s">
        <v>173</v>
      </c>
      <c r="E519" s="220" t="s">
        <v>21</v>
      </c>
      <c r="F519" s="221" t="s">
        <v>632</v>
      </c>
      <c r="G519" s="219"/>
      <c r="H519" s="222">
        <v>0.29399999999999998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173</v>
      </c>
      <c r="AU519" s="228" t="s">
        <v>82</v>
      </c>
      <c r="AV519" s="12" t="s">
        <v>82</v>
      </c>
      <c r="AW519" s="12" t="s">
        <v>36</v>
      </c>
      <c r="AX519" s="12" t="s">
        <v>72</v>
      </c>
      <c r="AY519" s="228" t="s">
        <v>162</v>
      </c>
    </row>
    <row r="520" spans="2:65" s="13" customFormat="1">
      <c r="B520" s="229"/>
      <c r="C520" s="230"/>
      <c r="D520" s="204" t="s">
        <v>173</v>
      </c>
      <c r="E520" s="251" t="s">
        <v>21</v>
      </c>
      <c r="F520" s="252" t="s">
        <v>177</v>
      </c>
      <c r="G520" s="230"/>
      <c r="H520" s="253">
        <v>0.29399999999999998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173</v>
      </c>
      <c r="AU520" s="240" t="s">
        <v>82</v>
      </c>
      <c r="AV520" s="13" t="s">
        <v>169</v>
      </c>
      <c r="AW520" s="13" t="s">
        <v>36</v>
      </c>
      <c r="AX520" s="13" t="s">
        <v>80</v>
      </c>
      <c r="AY520" s="240" t="s">
        <v>162</v>
      </c>
    </row>
    <row r="521" spans="2:65" s="10" customFormat="1" ht="29.85" customHeight="1">
      <c r="B521" s="175"/>
      <c r="C521" s="176"/>
      <c r="D521" s="189" t="s">
        <v>71</v>
      </c>
      <c r="E521" s="190" t="s">
        <v>633</v>
      </c>
      <c r="F521" s="190" t="s">
        <v>634</v>
      </c>
      <c r="G521" s="176"/>
      <c r="H521" s="176"/>
      <c r="I521" s="179"/>
      <c r="J521" s="191">
        <f>BK521</f>
        <v>0</v>
      </c>
      <c r="K521" s="176"/>
      <c r="L521" s="181"/>
      <c r="M521" s="182"/>
      <c r="N521" s="183"/>
      <c r="O521" s="183"/>
      <c r="P521" s="184">
        <f>SUM(P522:P523)</f>
        <v>0</v>
      </c>
      <c r="Q521" s="183"/>
      <c r="R521" s="184">
        <f>SUM(R522:R523)</f>
        <v>0</v>
      </c>
      <c r="S521" s="183"/>
      <c r="T521" s="185">
        <f>SUM(T522:T523)</f>
        <v>0</v>
      </c>
      <c r="AR521" s="186" t="s">
        <v>80</v>
      </c>
      <c r="AT521" s="187" t="s">
        <v>71</v>
      </c>
      <c r="AU521" s="187" t="s">
        <v>80</v>
      </c>
      <c r="AY521" s="186" t="s">
        <v>162</v>
      </c>
      <c r="BK521" s="188">
        <f>SUM(BK522:BK523)</f>
        <v>0</v>
      </c>
    </row>
    <row r="522" spans="2:65" s="1" customFormat="1" ht="20.45" customHeight="1">
      <c r="B522" s="40"/>
      <c r="C522" s="192" t="s">
        <v>469</v>
      </c>
      <c r="D522" s="192" t="s">
        <v>164</v>
      </c>
      <c r="E522" s="193" t="s">
        <v>635</v>
      </c>
      <c r="F522" s="194" t="s">
        <v>636</v>
      </c>
      <c r="G522" s="195" t="s">
        <v>365</v>
      </c>
      <c r="H522" s="196">
        <v>599.46299999999997</v>
      </c>
      <c r="I522" s="197"/>
      <c r="J522" s="198">
        <f>ROUND(I522*H522,2)</f>
        <v>0</v>
      </c>
      <c r="K522" s="194" t="s">
        <v>168</v>
      </c>
      <c r="L522" s="60"/>
      <c r="M522" s="199" t="s">
        <v>21</v>
      </c>
      <c r="N522" s="200" t="s">
        <v>43</v>
      </c>
      <c r="O522" s="41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3" t="s">
        <v>169</v>
      </c>
      <c r="AT522" s="23" t="s">
        <v>164</v>
      </c>
      <c r="AU522" s="23" t="s">
        <v>82</v>
      </c>
      <c r="AY522" s="23" t="s">
        <v>162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80</v>
      </c>
      <c r="BK522" s="203">
        <f>ROUND(I522*H522,2)</f>
        <v>0</v>
      </c>
      <c r="BL522" s="23" t="s">
        <v>169</v>
      </c>
      <c r="BM522" s="23" t="s">
        <v>781</v>
      </c>
    </row>
    <row r="523" spans="2:65" s="1" customFormat="1">
      <c r="B523" s="40"/>
      <c r="C523" s="62"/>
      <c r="D523" s="204" t="s">
        <v>171</v>
      </c>
      <c r="E523" s="62"/>
      <c r="F523" s="205" t="s">
        <v>638</v>
      </c>
      <c r="G523" s="62"/>
      <c r="H523" s="62"/>
      <c r="I523" s="162"/>
      <c r="J523" s="62"/>
      <c r="K523" s="62"/>
      <c r="L523" s="60"/>
      <c r="M523" s="206"/>
      <c r="N523" s="41"/>
      <c r="O523" s="41"/>
      <c r="P523" s="41"/>
      <c r="Q523" s="41"/>
      <c r="R523" s="41"/>
      <c r="S523" s="41"/>
      <c r="T523" s="77"/>
      <c r="AT523" s="23" t="s">
        <v>171</v>
      </c>
      <c r="AU523" s="23" t="s">
        <v>82</v>
      </c>
    </row>
    <row r="524" spans="2:65" s="10" customFormat="1" ht="37.35" customHeight="1">
      <c r="B524" s="175"/>
      <c r="C524" s="176"/>
      <c r="D524" s="177" t="s">
        <v>71</v>
      </c>
      <c r="E524" s="178" t="s">
        <v>639</v>
      </c>
      <c r="F524" s="178" t="s">
        <v>640</v>
      </c>
      <c r="G524" s="176"/>
      <c r="H524" s="176"/>
      <c r="I524" s="179"/>
      <c r="J524" s="18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0.31752000000000002</v>
      </c>
      <c r="S524" s="183"/>
      <c r="T524" s="185">
        <f>T525</f>
        <v>0.66149999999999998</v>
      </c>
      <c r="AR524" s="186" t="s">
        <v>82</v>
      </c>
      <c r="AT524" s="187" t="s">
        <v>71</v>
      </c>
      <c r="AU524" s="187" t="s">
        <v>72</v>
      </c>
      <c r="AY524" s="186" t="s">
        <v>162</v>
      </c>
      <c r="BK524" s="188">
        <f>BK525</f>
        <v>0</v>
      </c>
    </row>
    <row r="525" spans="2:65" s="10" customFormat="1" ht="19.899999999999999" customHeight="1">
      <c r="B525" s="175"/>
      <c r="C525" s="176"/>
      <c r="D525" s="189" t="s">
        <v>71</v>
      </c>
      <c r="E525" s="190" t="s">
        <v>641</v>
      </c>
      <c r="F525" s="190" t="s">
        <v>642</v>
      </c>
      <c r="G525" s="176"/>
      <c r="H525" s="176"/>
      <c r="I525" s="179"/>
      <c r="J525" s="191">
        <f>BK525</f>
        <v>0</v>
      </c>
      <c r="K525" s="176"/>
      <c r="L525" s="181"/>
      <c r="M525" s="182"/>
      <c r="N525" s="183"/>
      <c r="O525" s="183"/>
      <c r="P525" s="184">
        <f>SUM(P526:P550)</f>
        <v>0</v>
      </c>
      <c r="Q525" s="183"/>
      <c r="R525" s="184">
        <f>SUM(R526:R550)</f>
        <v>0.31752000000000002</v>
      </c>
      <c r="S525" s="183"/>
      <c r="T525" s="185">
        <f>SUM(T526:T550)</f>
        <v>0.66149999999999998</v>
      </c>
      <c r="AR525" s="186" t="s">
        <v>82</v>
      </c>
      <c r="AT525" s="187" t="s">
        <v>71</v>
      </c>
      <c r="AU525" s="187" t="s">
        <v>80</v>
      </c>
      <c r="AY525" s="186" t="s">
        <v>162</v>
      </c>
      <c r="BK525" s="188">
        <f>SUM(BK526:BK550)</f>
        <v>0</v>
      </c>
    </row>
    <row r="526" spans="2:65" s="1" customFormat="1" ht="20.45" customHeight="1">
      <c r="B526" s="40"/>
      <c r="C526" s="192" t="s">
        <v>643</v>
      </c>
      <c r="D526" s="192" t="s">
        <v>164</v>
      </c>
      <c r="E526" s="193" t="s">
        <v>644</v>
      </c>
      <c r="F526" s="194" t="s">
        <v>645</v>
      </c>
      <c r="G526" s="195" t="s">
        <v>262</v>
      </c>
      <c r="H526" s="196">
        <v>147</v>
      </c>
      <c r="I526" s="197"/>
      <c r="J526" s="198">
        <f>ROUND(I526*H526,2)</f>
        <v>0</v>
      </c>
      <c r="K526" s="194" t="s">
        <v>168</v>
      </c>
      <c r="L526" s="60"/>
      <c r="M526" s="199" t="s">
        <v>21</v>
      </c>
      <c r="N526" s="200" t="s">
        <v>43</v>
      </c>
      <c r="O526" s="41"/>
      <c r="P526" s="201">
        <f>O526*H526</f>
        <v>0</v>
      </c>
      <c r="Q526" s="201">
        <v>0</v>
      </c>
      <c r="R526" s="201">
        <f>Q526*H526</f>
        <v>0</v>
      </c>
      <c r="S526" s="201">
        <v>4.4999999999999997E-3</v>
      </c>
      <c r="T526" s="202">
        <f>S526*H526</f>
        <v>0.66149999999999998</v>
      </c>
      <c r="AR526" s="23" t="s">
        <v>274</v>
      </c>
      <c r="AT526" s="23" t="s">
        <v>164</v>
      </c>
      <c r="AU526" s="23" t="s">
        <v>82</v>
      </c>
      <c r="AY526" s="23" t="s">
        <v>162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80</v>
      </c>
      <c r="BK526" s="203">
        <f>ROUND(I526*H526,2)</f>
        <v>0</v>
      </c>
      <c r="BL526" s="23" t="s">
        <v>274</v>
      </c>
      <c r="BM526" s="23" t="s">
        <v>782</v>
      </c>
    </row>
    <row r="527" spans="2:65" s="1" customFormat="1">
      <c r="B527" s="40"/>
      <c r="C527" s="62"/>
      <c r="D527" s="204" t="s">
        <v>171</v>
      </c>
      <c r="E527" s="62"/>
      <c r="F527" s="205" t="s">
        <v>647</v>
      </c>
      <c r="G527" s="62"/>
      <c r="H527" s="62"/>
      <c r="I527" s="162"/>
      <c r="J527" s="62"/>
      <c r="K527" s="62"/>
      <c r="L527" s="60"/>
      <c r="M527" s="206"/>
      <c r="N527" s="41"/>
      <c r="O527" s="41"/>
      <c r="P527" s="41"/>
      <c r="Q527" s="41"/>
      <c r="R527" s="41"/>
      <c r="S527" s="41"/>
      <c r="T527" s="77"/>
      <c r="AT527" s="23" t="s">
        <v>171</v>
      </c>
      <c r="AU527" s="23" t="s">
        <v>82</v>
      </c>
    </row>
    <row r="528" spans="2:65" s="11" customFormat="1">
      <c r="B528" s="207"/>
      <c r="C528" s="208"/>
      <c r="D528" s="204" t="s">
        <v>173</v>
      </c>
      <c r="E528" s="209" t="s">
        <v>21</v>
      </c>
      <c r="F528" s="210" t="s">
        <v>671</v>
      </c>
      <c r="G528" s="208"/>
      <c r="H528" s="211" t="s">
        <v>21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173</v>
      </c>
      <c r="AU528" s="217" t="s">
        <v>82</v>
      </c>
      <c r="AV528" s="11" t="s">
        <v>80</v>
      </c>
      <c r="AW528" s="11" t="s">
        <v>36</v>
      </c>
      <c r="AX528" s="11" t="s">
        <v>72</v>
      </c>
      <c r="AY528" s="217" t="s">
        <v>162</v>
      </c>
    </row>
    <row r="529" spans="2:65" s="11" customFormat="1">
      <c r="B529" s="207"/>
      <c r="C529" s="208"/>
      <c r="D529" s="204" t="s">
        <v>173</v>
      </c>
      <c r="E529" s="209" t="s">
        <v>21</v>
      </c>
      <c r="F529" s="210" t="s">
        <v>648</v>
      </c>
      <c r="G529" s="208"/>
      <c r="H529" s="211" t="s">
        <v>21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173</v>
      </c>
      <c r="AU529" s="217" t="s">
        <v>82</v>
      </c>
      <c r="AV529" s="11" t="s">
        <v>80</v>
      </c>
      <c r="AW529" s="11" t="s">
        <v>36</v>
      </c>
      <c r="AX529" s="11" t="s">
        <v>72</v>
      </c>
      <c r="AY529" s="217" t="s">
        <v>162</v>
      </c>
    </row>
    <row r="530" spans="2:65" s="11" customFormat="1">
      <c r="B530" s="207"/>
      <c r="C530" s="208"/>
      <c r="D530" s="204" t="s">
        <v>173</v>
      </c>
      <c r="E530" s="209" t="s">
        <v>21</v>
      </c>
      <c r="F530" s="210" t="s">
        <v>210</v>
      </c>
      <c r="G530" s="208"/>
      <c r="H530" s="211" t="s">
        <v>21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173</v>
      </c>
      <c r="AU530" s="217" t="s">
        <v>82</v>
      </c>
      <c r="AV530" s="11" t="s">
        <v>80</v>
      </c>
      <c r="AW530" s="11" t="s">
        <v>36</v>
      </c>
      <c r="AX530" s="11" t="s">
        <v>72</v>
      </c>
      <c r="AY530" s="217" t="s">
        <v>162</v>
      </c>
    </row>
    <row r="531" spans="2:65" s="12" customFormat="1">
      <c r="B531" s="218"/>
      <c r="C531" s="219"/>
      <c r="D531" s="204" t="s">
        <v>173</v>
      </c>
      <c r="E531" s="220" t="s">
        <v>21</v>
      </c>
      <c r="F531" s="221" t="s">
        <v>677</v>
      </c>
      <c r="G531" s="219"/>
      <c r="H531" s="222">
        <v>73.5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173</v>
      </c>
      <c r="AU531" s="228" t="s">
        <v>82</v>
      </c>
      <c r="AV531" s="12" t="s">
        <v>82</v>
      </c>
      <c r="AW531" s="12" t="s">
        <v>36</v>
      </c>
      <c r="AX531" s="12" t="s">
        <v>72</v>
      </c>
      <c r="AY531" s="228" t="s">
        <v>162</v>
      </c>
    </row>
    <row r="532" spans="2:65" s="11" customFormat="1">
      <c r="B532" s="207"/>
      <c r="C532" s="208"/>
      <c r="D532" s="204" t="s">
        <v>173</v>
      </c>
      <c r="E532" s="209" t="s">
        <v>21</v>
      </c>
      <c r="F532" s="210" t="s">
        <v>212</v>
      </c>
      <c r="G532" s="208"/>
      <c r="H532" s="211" t="s">
        <v>21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173</v>
      </c>
      <c r="AU532" s="217" t="s">
        <v>82</v>
      </c>
      <c r="AV532" s="11" t="s">
        <v>80</v>
      </c>
      <c r="AW532" s="11" t="s">
        <v>36</v>
      </c>
      <c r="AX532" s="11" t="s">
        <v>72</v>
      </c>
      <c r="AY532" s="217" t="s">
        <v>162</v>
      </c>
    </row>
    <row r="533" spans="2:65" s="12" customFormat="1">
      <c r="B533" s="218"/>
      <c r="C533" s="219"/>
      <c r="D533" s="204" t="s">
        <v>173</v>
      </c>
      <c r="E533" s="220" t="s">
        <v>21</v>
      </c>
      <c r="F533" s="221" t="s">
        <v>677</v>
      </c>
      <c r="G533" s="219"/>
      <c r="H533" s="222">
        <v>73.5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173</v>
      </c>
      <c r="AU533" s="228" t="s">
        <v>82</v>
      </c>
      <c r="AV533" s="12" t="s">
        <v>82</v>
      </c>
      <c r="AW533" s="12" t="s">
        <v>36</v>
      </c>
      <c r="AX533" s="12" t="s">
        <v>72</v>
      </c>
      <c r="AY533" s="228" t="s">
        <v>162</v>
      </c>
    </row>
    <row r="534" spans="2:65" s="13" customFormat="1">
      <c r="B534" s="229"/>
      <c r="C534" s="230"/>
      <c r="D534" s="231" t="s">
        <v>173</v>
      </c>
      <c r="E534" s="232" t="s">
        <v>21</v>
      </c>
      <c r="F534" s="233" t="s">
        <v>177</v>
      </c>
      <c r="G534" s="230"/>
      <c r="H534" s="234">
        <v>147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173</v>
      </c>
      <c r="AU534" s="240" t="s">
        <v>82</v>
      </c>
      <c r="AV534" s="13" t="s">
        <v>169</v>
      </c>
      <c r="AW534" s="13" t="s">
        <v>36</v>
      </c>
      <c r="AX534" s="13" t="s">
        <v>80</v>
      </c>
      <c r="AY534" s="240" t="s">
        <v>162</v>
      </c>
    </row>
    <row r="535" spans="2:65" s="1" customFormat="1" ht="28.9" customHeight="1">
      <c r="B535" s="40"/>
      <c r="C535" s="192" t="s">
        <v>651</v>
      </c>
      <c r="D535" s="192" t="s">
        <v>164</v>
      </c>
      <c r="E535" s="193" t="s">
        <v>652</v>
      </c>
      <c r="F535" s="194" t="s">
        <v>653</v>
      </c>
      <c r="G535" s="195" t="s">
        <v>262</v>
      </c>
      <c r="H535" s="196">
        <v>147</v>
      </c>
      <c r="I535" s="197"/>
      <c r="J535" s="198">
        <f>ROUND(I535*H535,2)</f>
        <v>0</v>
      </c>
      <c r="K535" s="194" t="s">
        <v>168</v>
      </c>
      <c r="L535" s="60"/>
      <c r="M535" s="199" t="s">
        <v>21</v>
      </c>
      <c r="N535" s="200" t="s">
        <v>43</v>
      </c>
      <c r="O535" s="4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3" t="s">
        <v>274</v>
      </c>
      <c r="AT535" s="23" t="s">
        <v>164</v>
      </c>
      <c r="AU535" s="23" t="s">
        <v>82</v>
      </c>
      <c r="AY535" s="23" t="s">
        <v>162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3" t="s">
        <v>80</v>
      </c>
      <c r="BK535" s="203">
        <f>ROUND(I535*H535,2)</f>
        <v>0</v>
      </c>
      <c r="BL535" s="23" t="s">
        <v>274</v>
      </c>
      <c r="BM535" s="23" t="s">
        <v>783</v>
      </c>
    </row>
    <row r="536" spans="2:65" s="1" customFormat="1" ht="27">
      <c r="B536" s="40"/>
      <c r="C536" s="62"/>
      <c r="D536" s="204" t="s">
        <v>171</v>
      </c>
      <c r="E536" s="62"/>
      <c r="F536" s="205" t="s">
        <v>655</v>
      </c>
      <c r="G536" s="62"/>
      <c r="H536" s="62"/>
      <c r="I536" s="162"/>
      <c r="J536" s="62"/>
      <c r="K536" s="62"/>
      <c r="L536" s="60"/>
      <c r="M536" s="206"/>
      <c r="N536" s="41"/>
      <c r="O536" s="41"/>
      <c r="P536" s="41"/>
      <c r="Q536" s="41"/>
      <c r="R536" s="41"/>
      <c r="S536" s="41"/>
      <c r="T536" s="77"/>
      <c r="AT536" s="23" t="s">
        <v>171</v>
      </c>
      <c r="AU536" s="23" t="s">
        <v>82</v>
      </c>
    </row>
    <row r="537" spans="2:65" s="11" customFormat="1">
      <c r="B537" s="207"/>
      <c r="C537" s="208"/>
      <c r="D537" s="204" t="s">
        <v>173</v>
      </c>
      <c r="E537" s="209" t="s">
        <v>21</v>
      </c>
      <c r="F537" s="210" t="s">
        <v>671</v>
      </c>
      <c r="G537" s="208"/>
      <c r="H537" s="211" t="s">
        <v>21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173</v>
      </c>
      <c r="AU537" s="217" t="s">
        <v>82</v>
      </c>
      <c r="AV537" s="11" t="s">
        <v>80</v>
      </c>
      <c r="AW537" s="11" t="s">
        <v>36</v>
      </c>
      <c r="AX537" s="11" t="s">
        <v>72</v>
      </c>
      <c r="AY537" s="217" t="s">
        <v>162</v>
      </c>
    </row>
    <row r="538" spans="2:65" s="11" customFormat="1">
      <c r="B538" s="207"/>
      <c r="C538" s="208"/>
      <c r="D538" s="204" t="s">
        <v>173</v>
      </c>
      <c r="E538" s="209" t="s">
        <v>21</v>
      </c>
      <c r="F538" s="210" t="s">
        <v>656</v>
      </c>
      <c r="G538" s="208"/>
      <c r="H538" s="211" t="s">
        <v>21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173</v>
      </c>
      <c r="AU538" s="217" t="s">
        <v>82</v>
      </c>
      <c r="AV538" s="11" t="s">
        <v>80</v>
      </c>
      <c r="AW538" s="11" t="s">
        <v>36</v>
      </c>
      <c r="AX538" s="11" t="s">
        <v>72</v>
      </c>
      <c r="AY538" s="217" t="s">
        <v>162</v>
      </c>
    </row>
    <row r="539" spans="2:65" s="11" customFormat="1">
      <c r="B539" s="207"/>
      <c r="C539" s="208"/>
      <c r="D539" s="204" t="s">
        <v>173</v>
      </c>
      <c r="E539" s="209" t="s">
        <v>21</v>
      </c>
      <c r="F539" s="210" t="s">
        <v>210</v>
      </c>
      <c r="G539" s="208"/>
      <c r="H539" s="211" t="s">
        <v>21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173</v>
      </c>
      <c r="AU539" s="217" t="s">
        <v>82</v>
      </c>
      <c r="AV539" s="11" t="s">
        <v>80</v>
      </c>
      <c r="AW539" s="11" t="s">
        <v>36</v>
      </c>
      <c r="AX539" s="11" t="s">
        <v>72</v>
      </c>
      <c r="AY539" s="217" t="s">
        <v>162</v>
      </c>
    </row>
    <row r="540" spans="2:65" s="12" customFormat="1">
      <c r="B540" s="218"/>
      <c r="C540" s="219"/>
      <c r="D540" s="204" t="s">
        <v>173</v>
      </c>
      <c r="E540" s="220" t="s">
        <v>21</v>
      </c>
      <c r="F540" s="221" t="s">
        <v>677</v>
      </c>
      <c r="G540" s="219"/>
      <c r="H540" s="222">
        <v>73.5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173</v>
      </c>
      <c r="AU540" s="228" t="s">
        <v>82</v>
      </c>
      <c r="AV540" s="12" t="s">
        <v>82</v>
      </c>
      <c r="AW540" s="12" t="s">
        <v>36</v>
      </c>
      <c r="AX540" s="12" t="s">
        <v>72</v>
      </c>
      <c r="AY540" s="228" t="s">
        <v>162</v>
      </c>
    </row>
    <row r="541" spans="2:65" s="11" customFormat="1">
      <c r="B541" s="207"/>
      <c r="C541" s="208"/>
      <c r="D541" s="204" t="s">
        <v>173</v>
      </c>
      <c r="E541" s="209" t="s">
        <v>21</v>
      </c>
      <c r="F541" s="210" t="s">
        <v>212</v>
      </c>
      <c r="G541" s="208"/>
      <c r="H541" s="211" t="s">
        <v>21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173</v>
      </c>
      <c r="AU541" s="217" t="s">
        <v>82</v>
      </c>
      <c r="AV541" s="11" t="s">
        <v>80</v>
      </c>
      <c r="AW541" s="11" t="s">
        <v>36</v>
      </c>
      <c r="AX541" s="11" t="s">
        <v>72</v>
      </c>
      <c r="AY541" s="217" t="s">
        <v>162</v>
      </c>
    </row>
    <row r="542" spans="2:65" s="12" customFormat="1">
      <c r="B542" s="218"/>
      <c r="C542" s="219"/>
      <c r="D542" s="204" t="s">
        <v>173</v>
      </c>
      <c r="E542" s="220" t="s">
        <v>21</v>
      </c>
      <c r="F542" s="221" t="s">
        <v>677</v>
      </c>
      <c r="G542" s="219"/>
      <c r="H542" s="222">
        <v>73.5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173</v>
      </c>
      <c r="AU542" s="228" t="s">
        <v>82</v>
      </c>
      <c r="AV542" s="12" t="s">
        <v>82</v>
      </c>
      <c r="AW542" s="12" t="s">
        <v>36</v>
      </c>
      <c r="AX542" s="12" t="s">
        <v>72</v>
      </c>
      <c r="AY542" s="228" t="s">
        <v>162</v>
      </c>
    </row>
    <row r="543" spans="2:65" s="13" customFormat="1">
      <c r="B543" s="229"/>
      <c r="C543" s="230"/>
      <c r="D543" s="231" t="s">
        <v>173</v>
      </c>
      <c r="E543" s="232" t="s">
        <v>21</v>
      </c>
      <c r="F543" s="233" t="s">
        <v>177</v>
      </c>
      <c r="G543" s="230"/>
      <c r="H543" s="234">
        <v>147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173</v>
      </c>
      <c r="AU543" s="240" t="s">
        <v>82</v>
      </c>
      <c r="AV543" s="13" t="s">
        <v>169</v>
      </c>
      <c r="AW543" s="13" t="s">
        <v>36</v>
      </c>
      <c r="AX543" s="13" t="s">
        <v>80</v>
      </c>
      <c r="AY543" s="240" t="s">
        <v>162</v>
      </c>
    </row>
    <row r="544" spans="2:65" s="1" customFormat="1" ht="20.45" customHeight="1">
      <c r="B544" s="40"/>
      <c r="C544" s="241" t="s">
        <v>657</v>
      </c>
      <c r="D544" s="241" t="s">
        <v>396</v>
      </c>
      <c r="E544" s="242" t="s">
        <v>658</v>
      </c>
      <c r="F544" s="243" t="s">
        <v>659</v>
      </c>
      <c r="G544" s="244" t="s">
        <v>262</v>
      </c>
      <c r="H544" s="245">
        <v>176.4</v>
      </c>
      <c r="I544" s="246"/>
      <c r="J544" s="247">
        <f>ROUND(I544*H544,2)</f>
        <v>0</v>
      </c>
      <c r="K544" s="243" t="s">
        <v>21</v>
      </c>
      <c r="L544" s="248"/>
      <c r="M544" s="249" t="s">
        <v>21</v>
      </c>
      <c r="N544" s="250" t="s">
        <v>43</v>
      </c>
      <c r="O544" s="41"/>
      <c r="P544" s="201">
        <f>O544*H544</f>
        <v>0</v>
      </c>
      <c r="Q544" s="201">
        <v>1.8E-3</v>
      </c>
      <c r="R544" s="201">
        <f>Q544*H544</f>
        <v>0.31752000000000002</v>
      </c>
      <c r="S544" s="201">
        <v>0</v>
      </c>
      <c r="T544" s="202">
        <f>S544*H544</f>
        <v>0</v>
      </c>
      <c r="AR544" s="23" t="s">
        <v>382</v>
      </c>
      <c r="AT544" s="23" t="s">
        <v>396</v>
      </c>
      <c r="AU544" s="23" t="s">
        <v>82</v>
      </c>
      <c r="AY544" s="23" t="s">
        <v>162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80</v>
      </c>
      <c r="BK544" s="203">
        <f>ROUND(I544*H544,2)</f>
        <v>0</v>
      </c>
      <c r="BL544" s="23" t="s">
        <v>274</v>
      </c>
      <c r="BM544" s="23" t="s">
        <v>784</v>
      </c>
    </row>
    <row r="545" spans="2:65" s="1" customFormat="1">
      <c r="B545" s="40"/>
      <c r="C545" s="62"/>
      <c r="D545" s="204" t="s">
        <v>171</v>
      </c>
      <c r="E545" s="62"/>
      <c r="F545" s="205" t="s">
        <v>661</v>
      </c>
      <c r="G545" s="62"/>
      <c r="H545" s="62"/>
      <c r="I545" s="162"/>
      <c r="J545" s="62"/>
      <c r="K545" s="62"/>
      <c r="L545" s="60"/>
      <c r="M545" s="206"/>
      <c r="N545" s="41"/>
      <c r="O545" s="41"/>
      <c r="P545" s="41"/>
      <c r="Q545" s="41"/>
      <c r="R545" s="41"/>
      <c r="S545" s="41"/>
      <c r="T545" s="77"/>
      <c r="AT545" s="23" t="s">
        <v>171</v>
      </c>
      <c r="AU545" s="23" t="s">
        <v>82</v>
      </c>
    </row>
    <row r="546" spans="2:65" s="11" customFormat="1">
      <c r="B546" s="207"/>
      <c r="C546" s="208"/>
      <c r="D546" s="204" t="s">
        <v>173</v>
      </c>
      <c r="E546" s="209" t="s">
        <v>21</v>
      </c>
      <c r="F546" s="210" t="s">
        <v>662</v>
      </c>
      <c r="G546" s="208"/>
      <c r="H546" s="211" t="s">
        <v>21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173</v>
      </c>
      <c r="AU546" s="217" t="s">
        <v>82</v>
      </c>
      <c r="AV546" s="11" t="s">
        <v>80</v>
      </c>
      <c r="AW546" s="11" t="s">
        <v>36</v>
      </c>
      <c r="AX546" s="11" t="s">
        <v>72</v>
      </c>
      <c r="AY546" s="217" t="s">
        <v>162</v>
      </c>
    </row>
    <row r="547" spans="2:65" s="12" customFormat="1">
      <c r="B547" s="218"/>
      <c r="C547" s="219"/>
      <c r="D547" s="204" t="s">
        <v>173</v>
      </c>
      <c r="E547" s="220" t="s">
        <v>21</v>
      </c>
      <c r="F547" s="221" t="s">
        <v>785</v>
      </c>
      <c r="G547" s="219"/>
      <c r="H547" s="222">
        <v>176.4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173</v>
      </c>
      <c r="AU547" s="228" t="s">
        <v>82</v>
      </c>
      <c r="AV547" s="12" t="s">
        <v>82</v>
      </c>
      <c r="AW547" s="12" t="s">
        <v>36</v>
      </c>
      <c r="AX547" s="12" t="s">
        <v>72</v>
      </c>
      <c r="AY547" s="228" t="s">
        <v>162</v>
      </c>
    </row>
    <row r="548" spans="2:65" s="13" customFormat="1">
      <c r="B548" s="229"/>
      <c r="C548" s="230"/>
      <c r="D548" s="231" t="s">
        <v>173</v>
      </c>
      <c r="E548" s="232" t="s">
        <v>21</v>
      </c>
      <c r="F548" s="233" t="s">
        <v>177</v>
      </c>
      <c r="G548" s="230"/>
      <c r="H548" s="234">
        <v>176.4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173</v>
      </c>
      <c r="AU548" s="240" t="s">
        <v>82</v>
      </c>
      <c r="AV548" s="13" t="s">
        <v>169</v>
      </c>
      <c r="AW548" s="13" t="s">
        <v>36</v>
      </c>
      <c r="AX548" s="13" t="s">
        <v>80</v>
      </c>
      <c r="AY548" s="240" t="s">
        <v>162</v>
      </c>
    </row>
    <row r="549" spans="2:65" s="1" customFormat="1" ht="28.9" customHeight="1">
      <c r="B549" s="40"/>
      <c r="C549" s="192" t="s">
        <v>664</v>
      </c>
      <c r="D549" s="192" t="s">
        <v>164</v>
      </c>
      <c r="E549" s="193" t="s">
        <v>665</v>
      </c>
      <c r="F549" s="194" t="s">
        <v>666</v>
      </c>
      <c r="G549" s="195" t="s">
        <v>365</v>
      </c>
      <c r="H549" s="196">
        <v>0.318</v>
      </c>
      <c r="I549" s="197"/>
      <c r="J549" s="198">
        <f>ROUND(I549*H549,2)</f>
        <v>0</v>
      </c>
      <c r="K549" s="194" t="s">
        <v>168</v>
      </c>
      <c r="L549" s="60"/>
      <c r="M549" s="199" t="s">
        <v>21</v>
      </c>
      <c r="N549" s="200" t="s">
        <v>43</v>
      </c>
      <c r="O549" s="41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3" t="s">
        <v>274</v>
      </c>
      <c r="AT549" s="23" t="s">
        <v>164</v>
      </c>
      <c r="AU549" s="23" t="s">
        <v>82</v>
      </c>
      <c r="AY549" s="23" t="s">
        <v>162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3" t="s">
        <v>80</v>
      </c>
      <c r="BK549" s="203">
        <f>ROUND(I549*H549,2)</f>
        <v>0</v>
      </c>
      <c r="BL549" s="23" t="s">
        <v>274</v>
      </c>
      <c r="BM549" s="23" t="s">
        <v>786</v>
      </c>
    </row>
    <row r="550" spans="2:65" s="1" customFormat="1" ht="40.5">
      <c r="B550" s="40"/>
      <c r="C550" s="62"/>
      <c r="D550" s="204" t="s">
        <v>171</v>
      </c>
      <c r="E550" s="62"/>
      <c r="F550" s="205" t="s">
        <v>668</v>
      </c>
      <c r="G550" s="62"/>
      <c r="H550" s="62"/>
      <c r="I550" s="162"/>
      <c r="J550" s="62"/>
      <c r="K550" s="62"/>
      <c r="L550" s="60"/>
      <c r="M550" s="254"/>
      <c r="N550" s="255"/>
      <c r="O550" s="255"/>
      <c r="P550" s="255"/>
      <c r="Q550" s="255"/>
      <c r="R550" s="255"/>
      <c r="S550" s="255"/>
      <c r="T550" s="256"/>
      <c r="AT550" s="23" t="s">
        <v>171</v>
      </c>
      <c r="AU550" s="23" t="s">
        <v>82</v>
      </c>
    </row>
    <row r="551" spans="2:65" s="1" customFormat="1" ht="6.95" customHeight="1">
      <c r="B551" s="55"/>
      <c r="C551" s="56"/>
      <c r="D551" s="56"/>
      <c r="E551" s="56"/>
      <c r="F551" s="56"/>
      <c r="G551" s="56"/>
      <c r="H551" s="56"/>
      <c r="I551" s="138"/>
      <c r="J551" s="56"/>
      <c r="K551" s="56"/>
      <c r="L551" s="60"/>
    </row>
  </sheetData>
  <sheetProtection password="CC35" sheet="1" objects="1" scenarios="1" formatCells="0" formatColumns="0" formatRows="0" sort="0" autoFilter="0"/>
  <autoFilter ref="C86:K5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787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ROUND(SUM(BE87:BE550), 2)</f>
        <v>0</v>
      </c>
      <c r="G30" s="41"/>
      <c r="H30" s="41"/>
      <c r="I30" s="130">
        <v>0.21</v>
      </c>
      <c r="J30" s="129">
        <f>ROUND(ROUND((SUM(BE87:BE550)),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ROUND(SUM(BF87:BF550), 2)</f>
        <v>0</v>
      </c>
      <c r="G31" s="41"/>
      <c r="H31" s="41"/>
      <c r="I31" s="130">
        <v>0.15</v>
      </c>
      <c r="J31" s="129">
        <f>ROUND(ROUND((SUM(BF87:BF550)),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ROUND(SUM(BG87:BG550),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ROUND(SUM(BH87:BH550),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ROUND(SUM(BI87:BI550),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03 - Stupeň č. 3 ř. km 30,807 (km 30,812)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J316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J346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J397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J445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J452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J484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J521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J524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J525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03 - Stupeň č. 3 ř. km 30,807 (km 30,812)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P88+P524</f>
        <v>0</v>
      </c>
      <c r="Q87" s="84"/>
      <c r="R87" s="172">
        <f>R88+R524</f>
        <v>661.44791771999996</v>
      </c>
      <c r="S87" s="84"/>
      <c r="T87" s="173">
        <f>T88+T524</f>
        <v>444.78449999999998</v>
      </c>
      <c r="AT87" s="23" t="s">
        <v>71</v>
      </c>
      <c r="AU87" s="23" t="s">
        <v>134</v>
      </c>
      <c r="BK87" s="174">
        <f>BK88+BK524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P89+P316+P346+P397+P445+P452+P484+P521</f>
        <v>0</v>
      </c>
      <c r="Q88" s="183"/>
      <c r="R88" s="184">
        <f>R89+R316+R346+R397+R445+R452+R484+R521</f>
        <v>661.11743772</v>
      </c>
      <c r="S88" s="183"/>
      <c r="T88" s="185">
        <f>T89+T316+T346+T397+T445+T452+T484+T521</f>
        <v>444.096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BK89+BK316+BK346+BK397+BK445+BK452+BK484+BK521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SUM(P90:P315)</f>
        <v>0</v>
      </c>
      <c r="Q89" s="183"/>
      <c r="R89" s="184">
        <f>SUM(R90:R315)</f>
        <v>23.155584000000001</v>
      </c>
      <c r="S89" s="183"/>
      <c r="T89" s="185">
        <f>SUM(T90:T315)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SUM(BK90:BK315)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15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788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789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10</v>
      </c>
      <c r="G94" s="219"/>
      <c r="H94" s="222">
        <v>15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15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15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6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790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789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10</v>
      </c>
      <c r="G100" s="219"/>
      <c r="H100" s="222">
        <v>15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15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15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791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789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10</v>
      </c>
      <c r="G106" s="219"/>
      <c r="H106" s="222">
        <v>15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15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792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671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793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671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153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794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789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795</v>
      </c>
      <c r="G125" s="219"/>
      <c r="H125" s="222">
        <v>76.5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795</v>
      </c>
      <c r="G127" s="219"/>
      <c r="H127" s="222">
        <v>76.5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153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305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796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789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797</v>
      </c>
      <c r="G133" s="219"/>
      <c r="H133" s="222">
        <v>180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798</v>
      </c>
      <c r="G135" s="219"/>
      <c r="H135" s="222">
        <v>125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305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61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799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800</v>
      </c>
      <c r="G141" s="219"/>
      <c r="H141" s="222">
        <v>61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61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111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801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789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802</v>
      </c>
      <c r="G147" s="219"/>
      <c r="H147" s="222">
        <v>111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111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22.2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803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804</v>
      </c>
      <c r="G153" s="219"/>
      <c r="H153" s="222">
        <v>22.2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22.2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4.62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805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789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806</v>
      </c>
      <c r="G159" s="219"/>
      <c r="H159" s="222">
        <v>4.62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4.62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37.380000000000003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0.63732900000000003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807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789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808</v>
      </c>
      <c r="G165" s="219"/>
      <c r="H165" s="222">
        <v>37.380000000000003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37.380000000000003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260</v>
      </c>
      <c r="F167" s="194" t="s">
        <v>261</v>
      </c>
      <c r="G167" s="195" t="s">
        <v>262</v>
      </c>
      <c r="H167" s="196">
        <v>19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6.9999999999999999E-4</v>
      </c>
      <c r="R167" s="201">
        <f>Q167*H167</f>
        <v>1.3299999999999999E-2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809</v>
      </c>
    </row>
    <row r="168" spans="2:65" s="1" customFormat="1">
      <c r="B168" s="40"/>
      <c r="C168" s="62"/>
      <c r="D168" s="204" t="s">
        <v>171</v>
      </c>
      <c r="E168" s="62"/>
      <c r="F168" s="205" t="s">
        <v>264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789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176</v>
      </c>
      <c r="G170" s="219"/>
      <c r="H170" s="222">
        <v>19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19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265</v>
      </c>
      <c r="D172" s="192" t="s">
        <v>164</v>
      </c>
      <c r="E172" s="193" t="s">
        <v>266</v>
      </c>
      <c r="F172" s="194" t="s">
        <v>267</v>
      </c>
      <c r="G172" s="195" t="s">
        <v>262</v>
      </c>
      <c r="H172" s="196">
        <v>19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810</v>
      </c>
    </row>
    <row r="173" spans="2:65" s="1" customFormat="1" ht="27">
      <c r="B173" s="40"/>
      <c r="C173" s="62"/>
      <c r="D173" s="204" t="s">
        <v>171</v>
      </c>
      <c r="E173" s="62"/>
      <c r="F173" s="205" t="s">
        <v>269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789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2" customFormat="1">
      <c r="B175" s="218"/>
      <c r="C175" s="219"/>
      <c r="D175" s="204" t="s">
        <v>173</v>
      </c>
      <c r="E175" s="220" t="s">
        <v>21</v>
      </c>
      <c r="F175" s="221" t="s">
        <v>176</v>
      </c>
      <c r="G175" s="219"/>
      <c r="H175" s="222">
        <v>19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173</v>
      </c>
      <c r="AU175" s="228" t="s">
        <v>82</v>
      </c>
      <c r="AV175" s="12" t="s">
        <v>82</v>
      </c>
      <c r="AW175" s="12" t="s">
        <v>36</v>
      </c>
      <c r="AX175" s="12" t="s">
        <v>72</v>
      </c>
      <c r="AY175" s="228" t="s">
        <v>162</v>
      </c>
    </row>
    <row r="176" spans="2:65" s="13" customFormat="1">
      <c r="B176" s="229"/>
      <c r="C176" s="230"/>
      <c r="D176" s="231" t="s">
        <v>173</v>
      </c>
      <c r="E176" s="232" t="s">
        <v>21</v>
      </c>
      <c r="F176" s="233" t="s">
        <v>177</v>
      </c>
      <c r="G176" s="230"/>
      <c r="H176" s="234">
        <v>19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173</v>
      </c>
      <c r="AU176" s="240" t="s">
        <v>82</v>
      </c>
      <c r="AV176" s="13" t="s">
        <v>169</v>
      </c>
      <c r="AW176" s="13" t="s">
        <v>36</v>
      </c>
      <c r="AX176" s="13" t="s">
        <v>80</v>
      </c>
      <c r="AY176" s="240" t="s">
        <v>162</v>
      </c>
    </row>
    <row r="177" spans="2:65" s="1" customFormat="1" ht="20.45" customHeight="1">
      <c r="B177" s="40"/>
      <c r="C177" s="192" t="s">
        <v>10</v>
      </c>
      <c r="D177" s="192" t="s">
        <v>164</v>
      </c>
      <c r="E177" s="193" t="s">
        <v>270</v>
      </c>
      <c r="F177" s="194" t="s">
        <v>271</v>
      </c>
      <c r="G177" s="195" t="s">
        <v>262</v>
      </c>
      <c r="H177" s="196">
        <v>19</v>
      </c>
      <c r="I177" s="197"/>
      <c r="J177" s="198">
        <f>ROUND(I177*H177,2)</f>
        <v>0</v>
      </c>
      <c r="K177" s="194" t="s">
        <v>168</v>
      </c>
      <c r="L177" s="60"/>
      <c r="M177" s="199" t="s">
        <v>21</v>
      </c>
      <c r="N177" s="200" t="s">
        <v>43</v>
      </c>
      <c r="O177" s="41"/>
      <c r="P177" s="201">
        <f>O177*H177</f>
        <v>0</v>
      </c>
      <c r="Q177" s="201">
        <v>7.9000000000000001E-4</v>
      </c>
      <c r="R177" s="201">
        <f>Q177*H177</f>
        <v>1.5010000000000001E-2</v>
      </c>
      <c r="S177" s="201">
        <v>0</v>
      </c>
      <c r="T177" s="202">
        <f>S177*H177</f>
        <v>0</v>
      </c>
      <c r="AR177" s="23" t="s">
        <v>169</v>
      </c>
      <c r="AT177" s="23" t="s">
        <v>164</v>
      </c>
      <c r="AU177" s="23" t="s">
        <v>82</v>
      </c>
      <c r="AY177" s="23" t="s">
        <v>162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169</v>
      </c>
      <c r="BM177" s="23" t="s">
        <v>811</v>
      </c>
    </row>
    <row r="178" spans="2:65" s="1" customFormat="1" ht="27">
      <c r="B178" s="40"/>
      <c r="C178" s="62"/>
      <c r="D178" s="204" t="s">
        <v>171</v>
      </c>
      <c r="E178" s="62"/>
      <c r="F178" s="205" t="s">
        <v>273</v>
      </c>
      <c r="G178" s="62"/>
      <c r="H178" s="62"/>
      <c r="I178" s="162"/>
      <c r="J178" s="62"/>
      <c r="K178" s="62"/>
      <c r="L178" s="60"/>
      <c r="M178" s="206"/>
      <c r="N178" s="41"/>
      <c r="O178" s="41"/>
      <c r="P178" s="41"/>
      <c r="Q178" s="41"/>
      <c r="R178" s="41"/>
      <c r="S178" s="41"/>
      <c r="T178" s="77"/>
      <c r="AT178" s="23" t="s">
        <v>171</v>
      </c>
      <c r="AU178" s="23" t="s">
        <v>82</v>
      </c>
    </row>
    <row r="179" spans="2:65" s="11" customFormat="1">
      <c r="B179" s="207"/>
      <c r="C179" s="208"/>
      <c r="D179" s="204" t="s">
        <v>173</v>
      </c>
      <c r="E179" s="209" t="s">
        <v>21</v>
      </c>
      <c r="F179" s="210" t="s">
        <v>789</v>
      </c>
      <c r="G179" s="208"/>
      <c r="H179" s="211" t="s">
        <v>21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173</v>
      </c>
      <c r="AU179" s="217" t="s">
        <v>82</v>
      </c>
      <c r="AV179" s="11" t="s">
        <v>80</v>
      </c>
      <c r="AW179" s="11" t="s">
        <v>36</v>
      </c>
      <c r="AX179" s="11" t="s">
        <v>72</v>
      </c>
      <c r="AY179" s="217" t="s">
        <v>162</v>
      </c>
    </row>
    <row r="180" spans="2:65" s="12" customFormat="1">
      <c r="B180" s="218"/>
      <c r="C180" s="219"/>
      <c r="D180" s="204" t="s">
        <v>173</v>
      </c>
      <c r="E180" s="220" t="s">
        <v>21</v>
      </c>
      <c r="F180" s="221" t="s">
        <v>176</v>
      </c>
      <c r="G180" s="219"/>
      <c r="H180" s="222">
        <v>19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173</v>
      </c>
      <c r="AU180" s="228" t="s">
        <v>82</v>
      </c>
      <c r="AV180" s="12" t="s">
        <v>82</v>
      </c>
      <c r="AW180" s="12" t="s">
        <v>36</v>
      </c>
      <c r="AX180" s="12" t="s">
        <v>72</v>
      </c>
      <c r="AY180" s="228" t="s">
        <v>162</v>
      </c>
    </row>
    <row r="181" spans="2:65" s="13" customFormat="1">
      <c r="B181" s="229"/>
      <c r="C181" s="230"/>
      <c r="D181" s="231" t="s">
        <v>173</v>
      </c>
      <c r="E181" s="232" t="s">
        <v>21</v>
      </c>
      <c r="F181" s="233" t="s">
        <v>177</v>
      </c>
      <c r="G181" s="230"/>
      <c r="H181" s="234">
        <v>19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173</v>
      </c>
      <c r="AU181" s="240" t="s">
        <v>82</v>
      </c>
      <c r="AV181" s="13" t="s">
        <v>169</v>
      </c>
      <c r="AW181" s="13" t="s">
        <v>36</v>
      </c>
      <c r="AX181" s="13" t="s">
        <v>80</v>
      </c>
      <c r="AY181" s="240" t="s">
        <v>162</v>
      </c>
    </row>
    <row r="182" spans="2:65" s="1" customFormat="1" ht="20.45" customHeight="1">
      <c r="B182" s="40"/>
      <c r="C182" s="192" t="s">
        <v>274</v>
      </c>
      <c r="D182" s="192" t="s">
        <v>164</v>
      </c>
      <c r="E182" s="193" t="s">
        <v>275</v>
      </c>
      <c r="F182" s="194" t="s">
        <v>276</v>
      </c>
      <c r="G182" s="195" t="s">
        <v>262</v>
      </c>
      <c r="H182" s="196">
        <v>19</v>
      </c>
      <c r="I182" s="197"/>
      <c r="J182" s="198">
        <f>ROUND(I182*H182,2)</f>
        <v>0</v>
      </c>
      <c r="K182" s="194" t="s">
        <v>168</v>
      </c>
      <c r="L182" s="60"/>
      <c r="M182" s="199" t="s">
        <v>21</v>
      </c>
      <c r="N182" s="200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169</v>
      </c>
      <c r="AT182" s="23" t="s">
        <v>164</v>
      </c>
      <c r="AU182" s="23" t="s">
        <v>82</v>
      </c>
      <c r="AY182" s="23" t="s">
        <v>162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169</v>
      </c>
      <c r="BM182" s="23" t="s">
        <v>812</v>
      </c>
    </row>
    <row r="183" spans="2:65" s="1" customFormat="1" ht="27">
      <c r="B183" s="40"/>
      <c r="C183" s="62"/>
      <c r="D183" s="204" t="s">
        <v>171</v>
      </c>
      <c r="E183" s="62"/>
      <c r="F183" s="205" t="s">
        <v>278</v>
      </c>
      <c r="G183" s="62"/>
      <c r="H183" s="62"/>
      <c r="I183" s="162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171</v>
      </c>
      <c r="AU183" s="23" t="s">
        <v>82</v>
      </c>
    </row>
    <row r="184" spans="2:65" s="11" customFormat="1">
      <c r="B184" s="207"/>
      <c r="C184" s="208"/>
      <c r="D184" s="204" t="s">
        <v>173</v>
      </c>
      <c r="E184" s="209" t="s">
        <v>21</v>
      </c>
      <c r="F184" s="210" t="s">
        <v>789</v>
      </c>
      <c r="G184" s="208"/>
      <c r="H184" s="211" t="s">
        <v>21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173</v>
      </c>
      <c r="AU184" s="217" t="s">
        <v>82</v>
      </c>
      <c r="AV184" s="11" t="s">
        <v>80</v>
      </c>
      <c r="AW184" s="11" t="s">
        <v>36</v>
      </c>
      <c r="AX184" s="11" t="s">
        <v>72</v>
      </c>
      <c r="AY184" s="217" t="s">
        <v>162</v>
      </c>
    </row>
    <row r="185" spans="2:65" s="12" customFormat="1">
      <c r="B185" s="218"/>
      <c r="C185" s="219"/>
      <c r="D185" s="204" t="s">
        <v>173</v>
      </c>
      <c r="E185" s="220" t="s">
        <v>21</v>
      </c>
      <c r="F185" s="221" t="s">
        <v>176</v>
      </c>
      <c r="G185" s="219"/>
      <c r="H185" s="222">
        <v>19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173</v>
      </c>
      <c r="AU185" s="228" t="s">
        <v>82</v>
      </c>
      <c r="AV185" s="12" t="s">
        <v>82</v>
      </c>
      <c r="AW185" s="12" t="s">
        <v>36</v>
      </c>
      <c r="AX185" s="12" t="s">
        <v>72</v>
      </c>
      <c r="AY185" s="228" t="s">
        <v>162</v>
      </c>
    </row>
    <row r="186" spans="2:65" s="13" customFormat="1">
      <c r="B186" s="229"/>
      <c r="C186" s="230"/>
      <c r="D186" s="231" t="s">
        <v>173</v>
      </c>
      <c r="E186" s="232" t="s">
        <v>21</v>
      </c>
      <c r="F186" s="233" t="s">
        <v>177</v>
      </c>
      <c r="G186" s="230"/>
      <c r="H186" s="234">
        <v>19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173</v>
      </c>
      <c r="AU186" s="240" t="s">
        <v>82</v>
      </c>
      <c r="AV186" s="13" t="s">
        <v>169</v>
      </c>
      <c r="AW186" s="13" t="s">
        <v>36</v>
      </c>
      <c r="AX186" s="13" t="s">
        <v>80</v>
      </c>
      <c r="AY186" s="240" t="s">
        <v>162</v>
      </c>
    </row>
    <row r="187" spans="2:65" s="1" customFormat="1" ht="20.45" customHeight="1">
      <c r="B187" s="40"/>
      <c r="C187" s="192" t="s">
        <v>279</v>
      </c>
      <c r="D187" s="192" t="s">
        <v>164</v>
      </c>
      <c r="E187" s="193" t="s">
        <v>280</v>
      </c>
      <c r="F187" s="194" t="s">
        <v>281</v>
      </c>
      <c r="G187" s="195" t="s">
        <v>282</v>
      </c>
      <c r="H187" s="196">
        <v>336</v>
      </c>
      <c r="I187" s="197"/>
      <c r="J187" s="198">
        <f>ROUND(I187*H187,2)</f>
        <v>0</v>
      </c>
      <c r="K187" s="194" t="s">
        <v>168</v>
      </c>
      <c r="L187" s="60"/>
      <c r="M187" s="199" t="s">
        <v>21</v>
      </c>
      <c r="N187" s="200" t="s">
        <v>43</v>
      </c>
      <c r="O187" s="41"/>
      <c r="P187" s="201">
        <f>O187*H187</f>
        <v>0</v>
      </c>
      <c r="Q187" s="201">
        <v>1.7149999999999999E-2</v>
      </c>
      <c r="R187" s="201">
        <f>Q187*H187</f>
        <v>5.7623999999999995</v>
      </c>
      <c r="S187" s="201">
        <v>0</v>
      </c>
      <c r="T187" s="202">
        <f>S187*H187</f>
        <v>0</v>
      </c>
      <c r="AR187" s="23" t="s">
        <v>169</v>
      </c>
      <c r="AT187" s="23" t="s">
        <v>164</v>
      </c>
      <c r="AU187" s="23" t="s">
        <v>82</v>
      </c>
      <c r="AY187" s="23" t="s">
        <v>162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80</v>
      </c>
      <c r="BK187" s="203">
        <f>ROUND(I187*H187,2)</f>
        <v>0</v>
      </c>
      <c r="BL187" s="23" t="s">
        <v>169</v>
      </c>
      <c r="BM187" s="23" t="s">
        <v>813</v>
      </c>
    </row>
    <row r="188" spans="2:65" s="1" customFormat="1" ht="27">
      <c r="B188" s="40"/>
      <c r="C188" s="62"/>
      <c r="D188" s="204" t="s">
        <v>171</v>
      </c>
      <c r="E188" s="62"/>
      <c r="F188" s="205" t="s">
        <v>284</v>
      </c>
      <c r="G188" s="62"/>
      <c r="H188" s="62"/>
      <c r="I188" s="162"/>
      <c r="J188" s="62"/>
      <c r="K188" s="62"/>
      <c r="L188" s="60"/>
      <c r="M188" s="206"/>
      <c r="N188" s="41"/>
      <c r="O188" s="41"/>
      <c r="P188" s="41"/>
      <c r="Q188" s="41"/>
      <c r="R188" s="41"/>
      <c r="S188" s="41"/>
      <c r="T188" s="77"/>
      <c r="AT188" s="23" t="s">
        <v>171</v>
      </c>
      <c r="AU188" s="23" t="s">
        <v>82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789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1" customFormat="1">
      <c r="B190" s="207"/>
      <c r="C190" s="208"/>
      <c r="D190" s="204" t="s">
        <v>173</v>
      </c>
      <c r="E190" s="209" t="s">
        <v>21</v>
      </c>
      <c r="F190" s="210" t="s">
        <v>285</v>
      </c>
      <c r="G190" s="208"/>
      <c r="H190" s="211" t="s">
        <v>21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173</v>
      </c>
      <c r="AU190" s="217" t="s">
        <v>82</v>
      </c>
      <c r="AV190" s="11" t="s">
        <v>80</v>
      </c>
      <c r="AW190" s="11" t="s">
        <v>36</v>
      </c>
      <c r="AX190" s="11" t="s">
        <v>72</v>
      </c>
      <c r="AY190" s="217" t="s">
        <v>162</v>
      </c>
    </row>
    <row r="191" spans="2:65" s="12" customFormat="1">
      <c r="B191" s="218"/>
      <c r="C191" s="219"/>
      <c r="D191" s="204" t="s">
        <v>173</v>
      </c>
      <c r="E191" s="220" t="s">
        <v>21</v>
      </c>
      <c r="F191" s="221" t="s">
        <v>814</v>
      </c>
      <c r="G191" s="219"/>
      <c r="H191" s="222">
        <v>336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173</v>
      </c>
      <c r="AU191" s="228" t="s">
        <v>82</v>
      </c>
      <c r="AV191" s="12" t="s">
        <v>82</v>
      </c>
      <c r="AW191" s="12" t="s">
        <v>36</v>
      </c>
      <c r="AX191" s="12" t="s">
        <v>72</v>
      </c>
      <c r="AY191" s="228" t="s">
        <v>162</v>
      </c>
    </row>
    <row r="192" spans="2:65" s="13" customFormat="1">
      <c r="B192" s="229"/>
      <c r="C192" s="230"/>
      <c r="D192" s="231" t="s">
        <v>173</v>
      </c>
      <c r="E192" s="232" t="s">
        <v>21</v>
      </c>
      <c r="F192" s="233" t="s">
        <v>177</v>
      </c>
      <c r="G192" s="230"/>
      <c r="H192" s="234">
        <v>336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173</v>
      </c>
      <c r="AU192" s="240" t="s">
        <v>82</v>
      </c>
      <c r="AV192" s="13" t="s">
        <v>169</v>
      </c>
      <c r="AW192" s="13" t="s">
        <v>36</v>
      </c>
      <c r="AX192" s="13" t="s">
        <v>80</v>
      </c>
      <c r="AY192" s="240" t="s">
        <v>162</v>
      </c>
    </row>
    <row r="193" spans="2:65" s="1" customFormat="1" ht="20.45" customHeight="1">
      <c r="B193" s="40"/>
      <c r="C193" s="192" t="s">
        <v>287</v>
      </c>
      <c r="D193" s="192" t="s">
        <v>164</v>
      </c>
      <c r="E193" s="193" t="s">
        <v>288</v>
      </c>
      <c r="F193" s="194" t="s">
        <v>289</v>
      </c>
      <c r="G193" s="195" t="s">
        <v>282</v>
      </c>
      <c r="H193" s="196">
        <v>78</v>
      </c>
      <c r="I193" s="197"/>
      <c r="J193" s="198">
        <f>ROUND(I193*H193,2)</f>
        <v>0</v>
      </c>
      <c r="K193" s="194" t="s">
        <v>168</v>
      </c>
      <c r="L193" s="60"/>
      <c r="M193" s="199" t="s">
        <v>21</v>
      </c>
      <c r="N193" s="200" t="s">
        <v>43</v>
      </c>
      <c r="O193" s="41"/>
      <c r="P193" s="201">
        <f>O193*H193</f>
        <v>0</v>
      </c>
      <c r="Q193" s="201">
        <v>1.9E-2</v>
      </c>
      <c r="R193" s="201">
        <f>Q193*H193</f>
        <v>1.482</v>
      </c>
      <c r="S193" s="201">
        <v>0</v>
      </c>
      <c r="T193" s="202">
        <f>S193*H193</f>
        <v>0</v>
      </c>
      <c r="AR193" s="23" t="s">
        <v>169</v>
      </c>
      <c r="AT193" s="23" t="s">
        <v>164</v>
      </c>
      <c r="AU193" s="23" t="s">
        <v>82</v>
      </c>
      <c r="AY193" s="23" t="s">
        <v>162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80</v>
      </c>
      <c r="BK193" s="203">
        <f>ROUND(I193*H193,2)</f>
        <v>0</v>
      </c>
      <c r="BL193" s="23" t="s">
        <v>169</v>
      </c>
      <c r="BM193" s="23" t="s">
        <v>815</v>
      </c>
    </row>
    <row r="194" spans="2:65" s="1" customFormat="1" ht="27">
      <c r="B194" s="40"/>
      <c r="C194" s="62"/>
      <c r="D194" s="204" t="s">
        <v>171</v>
      </c>
      <c r="E194" s="62"/>
      <c r="F194" s="205" t="s">
        <v>291</v>
      </c>
      <c r="G194" s="62"/>
      <c r="H194" s="62"/>
      <c r="I194" s="162"/>
      <c r="J194" s="62"/>
      <c r="K194" s="62"/>
      <c r="L194" s="60"/>
      <c r="M194" s="206"/>
      <c r="N194" s="41"/>
      <c r="O194" s="41"/>
      <c r="P194" s="41"/>
      <c r="Q194" s="41"/>
      <c r="R194" s="41"/>
      <c r="S194" s="41"/>
      <c r="T194" s="77"/>
      <c r="AT194" s="23" t="s">
        <v>171</v>
      </c>
      <c r="AU194" s="23" t="s">
        <v>82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789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292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816</v>
      </c>
      <c r="G197" s="219"/>
      <c r="H197" s="222">
        <v>45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2" customFormat="1">
      <c r="B198" s="218"/>
      <c r="C198" s="219"/>
      <c r="D198" s="204" t="s">
        <v>173</v>
      </c>
      <c r="E198" s="220" t="s">
        <v>21</v>
      </c>
      <c r="F198" s="221" t="s">
        <v>817</v>
      </c>
      <c r="G198" s="219"/>
      <c r="H198" s="222">
        <v>33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173</v>
      </c>
      <c r="AU198" s="228" t="s">
        <v>82</v>
      </c>
      <c r="AV198" s="12" t="s">
        <v>82</v>
      </c>
      <c r="AW198" s="12" t="s">
        <v>36</v>
      </c>
      <c r="AX198" s="12" t="s">
        <v>72</v>
      </c>
      <c r="AY198" s="228" t="s">
        <v>162</v>
      </c>
    </row>
    <row r="199" spans="2:65" s="13" customFormat="1">
      <c r="B199" s="229"/>
      <c r="C199" s="230"/>
      <c r="D199" s="231" t="s">
        <v>173</v>
      </c>
      <c r="E199" s="232" t="s">
        <v>21</v>
      </c>
      <c r="F199" s="233" t="s">
        <v>177</v>
      </c>
      <c r="G199" s="230"/>
      <c r="H199" s="234">
        <v>78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173</v>
      </c>
      <c r="AU199" s="240" t="s">
        <v>82</v>
      </c>
      <c r="AV199" s="13" t="s">
        <v>169</v>
      </c>
      <c r="AW199" s="13" t="s">
        <v>36</v>
      </c>
      <c r="AX199" s="13" t="s">
        <v>80</v>
      </c>
      <c r="AY199" s="240" t="s">
        <v>162</v>
      </c>
    </row>
    <row r="200" spans="2:65" s="1" customFormat="1" ht="20.45" customHeight="1">
      <c r="B200" s="40"/>
      <c r="C200" s="192" t="s">
        <v>176</v>
      </c>
      <c r="D200" s="192" t="s">
        <v>164</v>
      </c>
      <c r="E200" s="193" t="s">
        <v>295</v>
      </c>
      <c r="F200" s="194" t="s">
        <v>296</v>
      </c>
      <c r="G200" s="195" t="s">
        <v>282</v>
      </c>
      <c r="H200" s="196">
        <v>539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43</v>
      </c>
      <c r="O200" s="41"/>
      <c r="P200" s="201">
        <f>O200*H200</f>
        <v>0</v>
      </c>
      <c r="Q200" s="201">
        <v>1.7149999999999999E-2</v>
      </c>
      <c r="R200" s="201">
        <f>Q200*H200</f>
        <v>9.2438499999999983</v>
      </c>
      <c r="S200" s="201">
        <v>0</v>
      </c>
      <c r="T200" s="202">
        <f>S200*H200</f>
        <v>0</v>
      </c>
      <c r="AR200" s="23" t="s">
        <v>169</v>
      </c>
      <c r="AT200" s="23" t="s">
        <v>164</v>
      </c>
      <c r="AU200" s="23" t="s">
        <v>82</v>
      </c>
      <c r="AY200" s="23" t="s">
        <v>162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169</v>
      </c>
      <c r="BM200" s="23" t="s">
        <v>818</v>
      </c>
    </row>
    <row r="201" spans="2:65" s="1" customFormat="1">
      <c r="B201" s="40"/>
      <c r="C201" s="62"/>
      <c r="D201" s="204" t="s">
        <v>171</v>
      </c>
      <c r="E201" s="62"/>
      <c r="F201" s="205" t="s">
        <v>296</v>
      </c>
      <c r="G201" s="62"/>
      <c r="H201" s="62"/>
      <c r="I201" s="162"/>
      <c r="J201" s="62"/>
      <c r="K201" s="62"/>
      <c r="L201" s="60"/>
      <c r="M201" s="206"/>
      <c r="N201" s="41"/>
      <c r="O201" s="41"/>
      <c r="P201" s="41"/>
      <c r="Q201" s="41"/>
      <c r="R201" s="41"/>
      <c r="S201" s="41"/>
      <c r="T201" s="77"/>
      <c r="AT201" s="23" t="s">
        <v>171</v>
      </c>
      <c r="AU201" s="23" t="s">
        <v>82</v>
      </c>
    </row>
    <row r="202" spans="2:65" s="11" customFormat="1">
      <c r="B202" s="207"/>
      <c r="C202" s="208"/>
      <c r="D202" s="204" t="s">
        <v>173</v>
      </c>
      <c r="E202" s="209" t="s">
        <v>21</v>
      </c>
      <c r="F202" s="210" t="s">
        <v>789</v>
      </c>
      <c r="G202" s="208"/>
      <c r="H202" s="211" t="s">
        <v>21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173</v>
      </c>
      <c r="AU202" s="217" t="s">
        <v>82</v>
      </c>
      <c r="AV202" s="11" t="s">
        <v>80</v>
      </c>
      <c r="AW202" s="11" t="s">
        <v>36</v>
      </c>
      <c r="AX202" s="11" t="s">
        <v>72</v>
      </c>
      <c r="AY202" s="217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298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819</v>
      </c>
      <c r="G204" s="219"/>
      <c r="H204" s="222">
        <v>539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3" customFormat="1">
      <c r="B205" s="229"/>
      <c r="C205" s="230"/>
      <c r="D205" s="231" t="s">
        <v>173</v>
      </c>
      <c r="E205" s="232" t="s">
        <v>21</v>
      </c>
      <c r="F205" s="233" t="s">
        <v>177</v>
      </c>
      <c r="G205" s="230"/>
      <c r="H205" s="234">
        <v>539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173</v>
      </c>
      <c r="AU205" s="240" t="s">
        <v>82</v>
      </c>
      <c r="AV205" s="13" t="s">
        <v>169</v>
      </c>
      <c r="AW205" s="13" t="s">
        <v>36</v>
      </c>
      <c r="AX205" s="13" t="s">
        <v>80</v>
      </c>
      <c r="AY205" s="240" t="s">
        <v>162</v>
      </c>
    </row>
    <row r="206" spans="2:65" s="1" customFormat="1" ht="20.45" customHeight="1">
      <c r="B206" s="40"/>
      <c r="C206" s="192" t="s">
        <v>203</v>
      </c>
      <c r="D206" s="192" t="s">
        <v>164</v>
      </c>
      <c r="E206" s="193" t="s">
        <v>300</v>
      </c>
      <c r="F206" s="194" t="s">
        <v>301</v>
      </c>
      <c r="G206" s="195" t="s">
        <v>167</v>
      </c>
      <c r="H206" s="196">
        <v>42</v>
      </c>
      <c r="I206" s="197"/>
      <c r="J206" s="198">
        <f>ROUND(I206*H206,2)</f>
        <v>0</v>
      </c>
      <c r="K206" s="194" t="s">
        <v>168</v>
      </c>
      <c r="L206" s="60"/>
      <c r="M206" s="199" t="s">
        <v>21</v>
      </c>
      <c r="N206" s="200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169</v>
      </c>
      <c r="AT206" s="23" t="s">
        <v>164</v>
      </c>
      <c r="AU206" s="23" t="s">
        <v>82</v>
      </c>
      <c r="AY206" s="23" t="s">
        <v>162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169</v>
      </c>
      <c r="BM206" s="23" t="s">
        <v>820</v>
      </c>
    </row>
    <row r="207" spans="2:65" s="1" customFormat="1" ht="40.5">
      <c r="B207" s="40"/>
      <c r="C207" s="62"/>
      <c r="D207" s="204" t="s">
        <v>171</v>
      </c>
      <c r="E207" s="62"/>
      <c r="F207" s="205" t="s">
        <v>303</v>
      </c>
      <c r="G207" s="62"/>
      <c r="H207" s="62"/>
      <c r="I207" s="162"/>
      <c r="J207" s="62"/>
      <c r="K207" s="62"/>
      <c r="L207" s="60"/>
      <c r="M207" s="206"/>
      <c r="N207" s="41"/>
      <c r="O207" s="41"/>
      <c r="P207" s="41"/>
      <c r="Q207" s="41"/>
      <c r="R207" s="41"/>
      <c r="S207" s="41"/>
      <c r="T207" s="77"/>
      <c r="AT207" s="23" t="s">
        <v>171</v>
      </c>
      <c r="AU207" s="23" t="s">
        <v>82</v>
      </c>
    </row>
    <row r="208" spans="2:65" s="11" customFormat="1">
      <c r="B208" s="207"/>
      <c r="C208" s="208"/>
      <c r="D208" s="204" t="s">
        <v>173</v>
      </c>
      <c r="E208" s="209" t="s">
        <v>21</v>
      </c>
      <c r="F208" s="210" t="s">
        <v>789</v>
      </c>
      <c r="G208" s="208"/>
      <c r="H208" s="211" t="s">
        <v>21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173</v>
      </c>
      <c r="AU208" s="217" t="s">
        <v>82</v>
      </c>
      <c r="AV208" s="11" t="s">
        <v>80</v>
      </c>
      <c r="AW208" s="11" t="s">
        <v>36</v>
      </c>
      <c r="AX208" s="11" t="s">
        <v>72</v>
      </c>
      <c r="AY208" s="217" t="s">
        <v>162</v>
      </c>
    </row>
    <row r="209" spans="2:65" s="11" customFormat="1">
      <c r="B209" s="207"/>
      <c r="C209" s="208"/>
      <c r="D209" s="204" t="s">
        <v>173</v>
      </c>
      <c r="E209" s="209" t="s">
        <v>21</v>
      </c>
      <c r="F209" s="210" t="s">
        <v>304</v>
      </c>
      <c r="G209" s="208"/>
      <c r="H209" s="211" t="s">
        <v>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173</v>
      </c>
      <c r="AU209" s="217" t="s">
        <v>82</v>
      </c>
      <c r="AV209" s="11" t="s">
        <v>80</v>
      </c>
      <c r="AW209" s="11" t="s">
        <v>36</v>
      </c>
      <c r="AX209" s="11" t="s">
        <v>72</v>
      </c>
      <c r="AY209" s="217" t="s">
        <v>162</v>
      </c>
    </row>
    <row r="210" spans="2:65" s="12" customFormat="1">
      <c r="B210" s="218"/>
      <c r="C210" s="219"/>
      <c r="D210" s="204" t="s">
        <v>173</v>
      </c>
      <c r="E210" s="220" t="s">
        <v>21</v>
      </c>
      <c r="F210" s="221" t="s">
        <v>821</v>
      </c>
      <c r="G210" s="219"/>
      <c r="H210" s="222">
        <v>42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173</v>
      </c>
      <c r="AU210" s="228" t="s">
        <v>82</v>
      </c>
      <c r="AV210" s="12" t="s">
        <v>82</v>
      </c>
      <c r="AW210" s="12" t="s">
        <v>36</v>
      </c>
      <c r="AX210" s="12" t="s">
        <v>72</v>
      </c>
      <c r="AY210" s="228" t="s">
        <v>162</v>
      </c>
    </row>
    <row r="211" spans="2:65" s="13" customFormat="1">
      <c r="B211" s="229"/>
      <c r="C211" s="230"/>
      <c r="D211" s="231" t="s">
        <v>173</v>
      </c>
      <c r="E211" s="232" t="s">
        <v>21</v>
      </c>
      <c r="F211" s="233" t="s">
        <v>177</v>
      </c>
      <c r="G211" s="230"/>
      <c r="H211" s="234">
        <v>42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173</v>
      </c>
      <c r="AU211" s="240" t="s">
        <v>82</v>
      </c>
      <c r="AV211" s="13" t="s">
        <v>169</v>
      </c>
      <c r="AW211" s="13" t="s">
        <v>36</v>
      </c>
      <c r="AX211" s="13" t="s">
        <v>80</v>
      </c>
      <c r="AY211" s="240" t="s">
        <v>162</v>
      </c>
    </row>
    <row r="212" spans="2:65" s="1" customFormat="1" ht="20.45" customHeight="1">
      <c r="B212" s="40"/>
      <c r="C212" s="192" t="s">
        <v>9</v>
      </c>
      <c r="D212" s="192" t="s">
        <v>164</v>
      </c>
      <c r="E212" s="193" t="s">
        <v>305</v>
      </c>
      <c r="F212" s="194" t="s">
        <v>306</v>
      </c>
      <c r="G212" s="195" t="s">
        <v>167</v>
      </c>
      <c r="H212" s="196">
        <v>76.5</v>
      </c>
      <c r="I212" s="197"/>
      <c r="J212" s="198">
        <f>ROUND(I212*H212,2)</f>
        <v>0</v>
      </c>
      <c r="K212" s="194" t="s">
        <v>168</v>
      </c>
      <c r="L212" s="60"/>
      <c r="M212" s="199" t="s">
        <v>21</v>
      </c>
      <c r="N212" s="200" t="s">
        <v>43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169</v>
      </c>
      <c r="AT212" s="23" t="s">
        <v>164</v>
      </c>
      <c r="AU212" s="23" t="s">
        <v>82</v>
      </c>
      <c r="AY212" s="23" t="s">
        <v>162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80</v>
      </c>
      <c r="BK212" s="203">
        <f>ROUND(I212*H212,2)</f>
        <v>0</v>
      </c>
      <c r="BL212" s="23" t="s">
        <v>169</v>
      </c>
      <c r="BM212" s="23" t="s">
        <v>822</v>
      </c>
    </row>
    <row r="213" spans="2:65" s="1" customFormat="1" ht="40.5">
      <c r="B213" s="40"/>
      <c r="C213" s="62"/>
      <c r="D213" s="204" t="s">
        <v>171</v>
      </c>
      <c r="E213" s="62"/>
      <c r="F213" s="205" t="s">
        <v>308</v>
      </c>
      <c r="G213" s="62"/>
      <c r="H213" s="62"/>
      <c r="I213" s="162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171</v>
      </c>
      <c r="AU213" s="23" t="s">
        <v>82</v>
      </c>
    </row>
    <row r="214" spans="2:65" s="11" customFormat="1">
      <c r="B214" s="207"/>
      <c r="C214" s="208"/>
      <c r="D214" s="204" t="s">
        <v>173</v>
      </c>
      <c r="E214" s="209" t="s">
        <v>21</v>
      </c>
      <c r="F214" s="210" t="s">
        <v>789</v>
      </c>
      <c r="G214" s="208"/>
      <c r="H214" s="211" t="s">
        <v>21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173</v>
      </c>
      <c r="AU214" s="217" t="s">
        <v>82</v>
      </c>
      <c r="AV214" s="11" t="s">
        <v>80</v>
      </c>
      <c r="AW214" s="11" t="s">
        <v>36</v>
      </c>
      <c r="AX214" s="11" t="s">
        <v>72</v>
      </c>
      <c r="AY214" s="217" t="s">
        <v>162</v>
      </c>
    </row>
    <row r="215" spans="2:65" s="11" customFormat="1">
      <c r="B215" s="207"/>
      <c r="C215" s="208"/>
      <c r="D215" s="204" t="s">
        <v>173</v>
      </c>
      <c r="E215" s="209" t="s">
        <v>21</v>
      </c>
      <c r="F215" s="210" t="s">
        <v>309</v>
      </c>
      <c r="G215" s="208"/>
      <c r="H215" s="211" t="s">
        <v>21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173</v>
      </c>
      <c r="AU215" s="217" t="s">
        <v>82</v>
      </c>
      <c r="AV215" s="11" t="s">
        <v>80</v>
      </c>
      <c r="AW215" s="11" t="s">
        <v>36</v>
      </c>
      <c r="AX215" s="11" t="s">
        <v>72</v>
      </c>
      <c r="AY215" s="217" t="s">
        <v>162</v>
      </c>
    </row>
    <row r="216" spans="2:65" s="12" customFormat="1">
      <c r="B216" s="218"/>
      <c r="C216" s="219"/>
      <c r="D216" s="204" t="s">
        <v>173</v>
      </c>
      <c r="E216" s="220" t="s">
        <v>21</v>
      </c>
      <c r="F216" s="221" t="s">
        <v>823</v>
      </c>
      <c r="G216" s="219"/>
      <c r="H216" s="222">
        <v>76.5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173</v>
      </c>
      <c r="AU216" s="228" t="s">
        <v>82</v>
      </c>
      <c r="AV216" s="12" t="s">
        <v>82</v>
      </c>
      <c r="AW216" s="12" t="s">
        <v>36</v>
      </c>
      <c r="AX216" s="12" t="s">
        <v>72</v>
      </c>
      <c r="AY216" s="228" t="s">
        <v>162</v>
      </c>
    </row>
    <row r="217" spans="2:65" s="13" customFormat="1">
      <c r="B217" s="229"/>
      <c r="C217" s="230"/>
      <c r="D217" s="231" t="s">
        <v>173</v>
      </c>
      <c r="E217" s="232" t="s">
        <v>21</v>
      </c>
      <c r="F217" s="233" t="s">
        <v>177</v>
      </c>
      <c r="G217" s="230"/>
      <c r="H217" s="234">
        <v>76.5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173</v>
      </c>
      <c r="AU217" s="240" t="s">
        <v>82</v>
      </c>
      <c r="AV217" s="13" t="s">
        <v>169</v>
      </c>
      <c r="AW217" s="13" t="s">
        <v>36</v>
      </c>
      <c r="AX217" s="13" t="s">
        <v>80</v>
      </c>
      <c r="AY217" s="240" t="s">
        <v>162</v>
      </c>
    </row>
    <row r="218" spans="2:65" s="1" customFormat="1" ht="20.45" customHeight="1">
      <c r="B218" s="40"/>
      <c r="C218" s="192" t="s">
        <v>311</v>
      </c>
      <c r="D218" s="192" t="s">
        <v>164</v>
      </c>
      <c r="E218" s="193" t="s">
        <v>312</v>
      </c>
      <c r="F218" s="194" t="s">
        <v>313</v>
      </c>
      <c r="G218" s="195" t="s">
        <v>167</v>
      </c>
      <c r="H218" s="196">
        <v>832</v>
      </c>
      <c r="I218" s="197"/>
      <c r="J218" s="198">
        <f>ROUND(I218*H218,2)</f>
        <v>0</v>
      </c>
      <c r="K218" s="194" t="s">
        <v>168</v>
      </c>
      <c r="L218" s="60"/>
      <c r="M218" s="199" t="s">
        <v>21</v>
      </c>
      <c r="N218" s="200" t="s">
        <v>43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169</v>
      </c>
      <c r="AT218" s="23" t="s">
        <v>164</v>
      </c>
      <c r="AU218" s="23" t="s">
        <v>82</v>
      </c>
      <c r="AY218" s="23" t="s">
        <v>162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80</v>
      </c>
      <c r="BK218" s="203">
        <f>ROUND(I218*H218,2)</f>
        <v>0</v>
      </c>
      <c r="BL218" s="23" t="s">
        <v>169</v>
      </c>
      <c r="BM218" s="23" t="s">
        <v>824</v>
      </c>
    </row>
    <row r="219" spans="2:65" s="1" customFormat="1" ht="40.5">
      <c r="B219" s="40"/>
      <c r="C219" s="62"/>
      <c r="D219" s="204" t="s">
        <v>171</v>
      </c>
      <c r="E219" s="62"/>
      <c r="F219" s="205" t="s">
        <v>315</v>
      </c>
      <c r="G219" s="62"/>
      <c r="H219" s="62"/>
      <c r="I219" s="162"/>
      <c r="J219" s="62"/>
      <c r="K219" s="62"/>
      <c r="L219" s="60"/>
      <c r="M219" s="206"/>
      <c r="N219" s="41"/>
      <c r="O219" s="41"/>
      <c r="P219" s="41"/>
      <c r="Q219" s="41"/>
      <c r="R219" s="41"/>
      <c r="S219" s="41"/>
      <c r="T219" s="77"/>
      <c r="AT219" s="23" t="s">
        <v>171</v>
      </c>
      <c r="AU219" s="23" t="s">
        <v>82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671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316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825</v>
      </c>
      <c r="G222" s="219"/>
      <c r="H222" s="222">
        <v>416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1" customFormat="1">
      <c r="B223" s="207"/>
      <c r="C223" s="208"/>
      <c r="D223" s="204" t="s">
        <v>173</v>
      </c>
      <c r="E223" s="209" t="s">
        <v>21</v>
      </c>
      <c r="F223" s="210" t="s">
        <v>318</v>
      </c>
      <c r="G223" s="208"/>
      <c r="H223" s="211" t="s">
        <v>21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173</v>
      </c>
      <c r="AU223" s="217" t="s">
        <v>82</v>
      </c>
      <c r="AV223" s="11" t="s">
        <v>80</v>
      </c>
      <c r="AW223" s="11" t="s">
        <v>36</v>
      </c>
      <c r="AX223" s="11" t="s">
        <v>72</v>
      </c>
      <c r="AY223" s="217" t="s">
        <v>162</v>
      </c>
    </row>
    <row r="224" spans="2:65" s="12" customFormat="1">
      <c r="B224" s="218"/>
      <c r="C224" s="219"/>
      <c r="D224" s="204" t="s">
        <v>173</v>
      </c>
      <c r="E224" s="220" t="s">
        <v>21</v>
      </c>
      <c r="F224" s="221" t="s">
        <v>394</v>
      </c>
      <c r="G224" s="219"/>
      <c r="H224" s="222">
        <v>98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173</v>
      </c>
      <c r="AU224" s="228" t="s">
        <v>82</v>
      </c>
      <c r="AV224" s="12" t="s">
        <v>82</v>
      </c>
      <c r="AW224" s="12" t="s">
        <v>36</v>
      </c>
      <c r="AX224" s="12" t="s">
        <v>72</v>
      </c>
      <c r="AY224" s="228" t="s">
        <v>162</v>
      </c>
    </row>
    <row r="225" spans="2:65" s="11" customFormat="1">
      <c r="B225" s="207"/>
      <c r="C225" s="208"/>
      <c r="D225" s="204" t="s">
        <v>173</v>
      </c>
      <c r="E225" s="209" t="s">
        <v>21</v>
      </c>
      <c r="F225" s="210" t="s">
        <v>320</v>
      </c>
      <c r="G225" s="208"/>
      <c r="H225" s="211" t="s">
        <v>21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173</v>
      </c>
      <c r="AU225" s="217" t="s">
        <v>82</v>
      </c>
      <c r="AV225" s="11" t="s">
        <v>80</v>
      </c>
      <c r="AW225" s="11" t="s">
        <v>36</v>
      </c>
      <c r="AX225" s="11" t="s">
        <v>72</v>
      </c>
      <c r="AY225" s="217" t="s">
        <v>162</v>
      </c>
    </row>
    <row r="226" spans="2:65" s="12" customFormat="1">
      <c r="B226" s="218"/>
      <c r="C226" s="219"/>
      <c r="D226" s="204" t="s">
        <v>173</v>
      </c>
      <c r="E226" s="220" t="s">
        <v>21</v>
      </c>
      <c r="F226" s="221" t="s">
        <v>826</v>
      </c>
      <c r="G226" s="219"/>
      <c r="H226" s="222">
        <v>318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173</v>
      </c>
      <c r="AU226" s="228" t="s">
        <v>82</v>
      </c>
      <c r="AV226" s="12" t="s">
        <v>82</v>
      </c>
      <c r="AW226" s="12" t="s">
        <v>36</v>
      </c>
      <c r="AX226" s="12" t="s">
        <v>72</v>
      </c>
      <c r="AY226" s="228" t="s">
        <v>162</v>
      </c>
    </row>
    <row r="227" spans="2:65" s="13" customFormat="1">
      <c r="B227" s="229"/>
      <c r="C227" s="230"/>
      <c r="D227" s="231" t="s">
        <v>173</v>
      </c>
      <c r="E227" s="232" t="s">
        <v>21</v>
      </c>
      <c r="F227" s="233" t="s">
        <v>177</v>
      </c>
      <c r="G227" s="230"/>
      <c r="H227" s="234">
        <v>832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173</v>
      </c>
      <c r="AU227" s="240" t="s">
        <v>82</v>
      </c>
      <c r="AV227" s="13" t="s">
        <v>169</v>
      </c>
      <c r="AW227" s="13" t="s">
        <v>36</v>
      </c>
      <c r="AX227" s="13" t="s">
        <v>80</v>
      </c>
      <c r="AY227" s="240" t="s">
        <v>162</v>
      </c>
    </row>
    <row r="228" spans="2:65" s="1" customFormat="1" ht="20.45" customHeight="1">
      <c r="B228" s="40"/>
      <c r="C228" s="192" t="s">
        <v>322</v>
      </c>
      <c r="D228" s="192" t="s">
        <v>164</v>
      </c>
      <c r="E228" s="193" t="s">
        <v>323</v>
      </c>
      <c r="F228" s="194" t="s">
        <v>324</v>
      </c>
      <c r="G228" s="195" t="s">
        <v>167</v>
      </c>
      <c r="H228" s="196">
        <v>84</v>
      </c>
      <c r="I228" s="197"/>
      <c r="J228" s="198">
        <f>ROUND(I228*H228,2)</f>
        <v>0</v>
      </c>
      <c r="K228" s="194" t="s">
        <v>168</v>
      </c>
      <c r="L228" s="60"/>
      <c r="M228" s="199" t="s">
        <v>21</v>
      </c>
      <c r="N228" s="200" t="s">
        <v>43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169</v>
      </c>
      <c r="AT228" s="23" t="s">
        <v>164</v>
      </c>
      <c r="AU228" s="23" t="s">
        <v>82</v>
      </c>
      <c r="AY228" s="23" t="s">
        <v>162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80</v>
      </c>
      <c r="BK228" s="203">
        <f>ROUND(I228*H228,2)</f>
        <v>0</v>
      </c>
      <c r="BL228" s="23" t="s">
        <v>169</v>
      </c>
      <c r="BM228" s="23" t="s">
        <v>827</v>
      </c>
    </row>
    <row r="229" spans="2:65" s="1" customFormat="1" ht="40.5">
      <c r="B229" s="40"/>
      <c r="C229" s="62"/>
      <c r="D229" s="204" t="s">
        <v>171</v>
      </c>
      <c r="E229" s="62"/>
      <c r="F229" s="205" t="s">
        <v>326</v>
      </c>
      <c r="G229" s="62"/>
      <c r="H229" s="62"/>
      <c r="I229" s="162"/>
      <c r="J229" s="62"/>
      <c r="K229" s="62"/>
      <c r="L229" s="60"/>
      <c r="M229" s="206"/>
      <c r="N229" s="41"/>
      <c r="O229" s="41"/>
      <c r="P229" s="41"/>
      <c r="Q229" s="41"/>
      <c r="R229" s="41"/>
      <c r="S229" s="41"/>
      <c r="T229" s="77"/>
      <c r="AT229" s="23" t="s">
        <v>171</v>
      </c>
      <c r="AU229" s="23" t="s">
        <v>82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789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1" customFormat="1">
      <c r="B231" s="207"/>
      <c r="C231" s="208"/>
      <c r="D231" s="204" t="s">
        <v>173</v>
      </c>
      <c r="E231" s="209" t="s">
        <v>21</v>
      </c>
      <c r="F231" s="210" t="s">
        <v>327</v>
      </c>
      <c r="G231" s="208"/>
      <c r="H231" s="211" t="s">
        <v>21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173</v>
      </c>
      <c r="AU231" s="217" t="s">
        <v>82</v>
      </c>
      <c r="AV231" s="11" t="s">
        <v>80</v>
      </c>
      <c r="AW231" s="11" t="s">
        <v>36</v>
      </c>
      <c r="AX231" s="11" t="s">
        <v>72</v>
      </c>
      <c r="AY231" s="217" t="s">
        <v>162</v>
      </c>
    </row>
    <row r="232" spans="2:65" s="12" customFormat="1">
      <c r="B232" s="218"/>
      <c r="C232" s="219"/>
      <c r="D232" s="204" t="s">
        <v>173</v>
      </c>
      <c r="E232" s="220" t="s">
        <v>21</v>
      </c>
      <c r="F232" s="221" t="s">
        <v>821</v>
      </c>
      <c r="G232" s="219"/>
      <c r="H232" s="222">
        <v>42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173</v>
      </c>
      <c r="AU232" s="228" t="s">
        <v>82</v>
      </c>
      <c r="AV232" s="12" t="s">
        <v>82</v>
      </c>
      <c r="AW232" s="12" t="s">
        <v>36</v>
      </c>
      <c r="AX232" s="12" t="s">
        <v>72</v>
      </c>
      <c r="AY232" s="228" t="s">
        <v>162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329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2" customFormat="1">
      <c r="B234" s="218"/>
      <c r="C234" s="219"/>
      <c r="D234" s="204" t="s">
        <v>173</v>
      </c>
      <c r="E234" s="220" t="s">
        <v>21</v>
      </c>
      <c r="F234" s="221" t="s">
        <v>821</v>
      </c>
      <c r="G234" s="219"/>
      <c r="H234" s="222">
        <v>42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173</v>
      </c>
      <c r="AU234" s="228" t="s">
        <v>82</v>
      </c>
      <c r="AV234" s="12" t="s">
        <v>82</v>
      </c>
      <c r="AW234" s="12" t="s">
        <v>36</v>
      </c>
      <c r="AX234" s="12" t="s">
        <v>72</v>
      </c>
      <c r="AY234" s="228" t="s">
        <v>162</v>
      </c>
    </row>
    <row r="235" spans="2:65" s="13" customFormat="1">
      <c r="B235" s="229"/>
      <c r="C235" s="230"/>
      <c r="D235" s="231" t="s">
        <v>173</v>
      </c>
      <c r="E235" s="232" t="s">
        <v>21</v>
      </c>
      <c r="F235" s="233" t="s">
        <v>177</v>
      </c>
      <c r="G235" s="230"/>
      <c r="H235" s="234">
        <v>84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173</v>
      </c>
      <c r="AU235" s="240" t="s">
        <v>82</v>
      </c>
      <c r="AV235" s="13" t="s">
        <v>169</v>
      </c>
      <c r="AW235" s="13" t="s">
        <v>36</v>
      </c>
      <c r="AX235" s="13" t="s">
        <v>80</v>
      </c>
      <c r="AY235" s="240" t="s">
        <v>162</v>
      </c>
    </row>
    <row r="236" spans="2:65" s="1" customFormat="1" ht="20.45" customHeight="1">
      <c r="B236" s="40"/>
      <c r="C236" s="192" t="s">
        <v>330</v>
      </c>
      <c r="D236" s="192" t="s">
        <v>164</v>
      </c>
      <c r="E236" s="193" t="s">
        <v>331</v>
      </c>
      <c r="F236" s="194" t="s">
        <v>332</v>
      </c>
      <c r="G236" s="195" t="s">
        <v>167</v>
      </c>
      <c r="H236" s="196">
        <v>153</v>
      </c>
      <c r="I236" s="197"/>
      <c r="J236" s="198">
        <f>ROUND(I236*H236,2)</f>
        <v>0</v>
      </c>
      <c r="K236" s="194" t="s">
        <v>168</v>
      </c>
      <c r="L236" s="60"/>
      <c r="M236" s="199" t="s">
        <v>21</v>
      </c>
      <c r="N236" s="200" t="s">
        <v>43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169</v>
      </c>
      <c r="AT236" s="23" t="s">
        <v>164</v>
      </c>
      <c r="AU236" s="23" t="s">
        <v>82</v>
      </c>
      <c r="AY236" s="23" t="s">
        <v>162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80</v>
      </c>
      <c r="BK236" s="203">
        <f>ROUND(I236*H236,2)</f>
        <v>0</v>
      </c>
      <c r="BL236" s="23" t="s">
        <v>169</v>
      </c>
      <c r="BM236" s="23" t="s">
        <v>828</v>
      </c>
    </row>
    <row r="237" spans="2:65" s="1" customFormat="1">
      <c r="B237" s="40"/>
      <c r="C237" s="62"/>
      <c r="D237" s="204" t="s">
        <v>171</v>
      </c>
      <c r="E237" s="62"/>
      <c r="F237" s="205" t="s">
        <v>332</v>
      </c>
      <c r="G237" s="62"/>
      <c r="H237" s="62"/>
      <c r="I237" s="162"/>
      <c r="J237" s="62"/>
      <c r="K237" s="62"/>
      <c r="L237" s="60"/>
      <c r="M237" s="206"/>
      <c r="N237" s="41"/>
      <c r="O237" s="41"/>
      <c r="P237" s="41"/>
      <c r="Q237" s="41"/>
      <c r="R237" s="41"/>
      <c r="S237" s="41"/>
      <c r="T237" s="77"/>
      <c r="AT237" s="23" t="s">
        <v>171</v>
      </c>
      <c r="AU237" s="23" t="s">
        <v>82</v>
      </c>
    </row>
    <row r="238" spans="2:65" s="11" customFormat="1">
      <c r="B238" s="207"/>
      <c r="C238" s="208"/>
      <c r="D238" s="204" t="s">
        <v>173</v>
      </c>
      <c r="E238" s="209" t="s">
        <v>21</v>
      </c>
      <c r="F238" s="210" t="s">
        <v>789</v>
      </c>
      <c r="G238" s="208"/>
      <c r="H238" s="211" t="s">
        <v>21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173</v>
      </c>
      <c r="AU238" s="217" t="s">
        <v>82</v>
      </c>
      <c r="AV238" s="11" t="s">
        <v>80</v>
      </c>
      <c r="AW238" s="11" t="s">
        <v>36</v>
      </c>
      <c r="AX238" s="11" t="s">
        <v>72</v>
      </c>
      <c r="AY238" s="217" t="s">
        <v>162</v>
      </c>
    </row>
    <row r="239" spans="2:65" s="11" customFormat="1">
      <c r="B239" s="207"/>
      <c r="C239" s="208"/>
      <c r="D239" s="204" t="s">
        <v>173</v>
      </c>
      <c r="E239" s="209" t="s">
        <v>21</v>
      </c>
      <c r="F239" s="210" t="s">
        <v>334</v>
      </c>
      <c r="G239" s="208"/>
      <c r="H239" s="211" t="s">
        <v>21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173</v>
      </c>
      <c r="AU239" s="217" t="s">
        <v>82</v>
      </c>
      <c r="AV239" s="11" t="s">
        <v>80</v>
      </c>
      <c r="AW239" s="11" t="s">
        <v>36</v>
      </c>
      <c r="AX239" s="11" t="s">
        <v>72</v>
      </c>
      <c r="AY239" s="217" t="s">
        <v>162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210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2" customFormat="1">
      <c r="B241" s="218"/>
      <c r="C241" s="219"/>
      <c r="D241" s="204" t="s">
        <v>173</v>
      </c>
      <c r="E241" s="220" t="s">
        <v>21</v>
      </c>
      <c r="F241" s="221" t="s">
        <v>823</v>
      </c>
      <c r="G241" s="219"/>
      <c r="H241" s="222">
        <v>76.5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173</v>
      </c>
      <c r="AU241" s="228" t="s">
        <v>82</v>
      </c>
      <c r="AV241" s="12" t="s">
        <v>82</v>
      </c>
      <c r="AW241" s="12" t="s">
        <v>36</v>
      </c>
      <c r="AX241" s="12" t="s">
        <v>72</v>
      </c>
      <c r="AY241" s="228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212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823</v>
      </c>
      <c r="G243" s="219"/>
      <c r="H243" s="222">
        <v>76.5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153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336</v>
      </c>
      <c r="D245" s="192" t="s">
        <v>164</v>
      </c>
      <c r="E245" s="193" t="s">
        <v>337</v>
      </c>
      <c r="F245" s="194" t="s">
        <v>338</v>
      </c>
      <c r="G245" s="195" t="s">
        <v>167</v>
      </c>
      <c r="H245" s="196">
        <v>76.5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829</v>
      </c>
    </row>
    <row r="246" spans="2:65" s="1" customFormat="1" ht="27">
      <c r="B246" s="40"/>
      <c r="C246" s="62"/>
      <c r="D246" s="204" t="s">
        <v>171</v>
      </c>
      <c r="E246" s="62"/>
      <c r="F246" s="205" t="s">
        <v>340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789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341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2" customFormat="1">
      <c r="B249" s="218"/>
      <c r="C249" s="219"/>
      <c r="D249" s="204" t="s">
        <v>173</v>
      </c>
      <c r="E249" s="220" t="s">
        <v>21</v>
      </c>
      <c r="F249" s="221" t="s">
        <v>823</v>
      </c>
      <c r="G249" s="219"/>
      <c r="H249" s="222">
        <v>76.5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173</v>
      </c>
      <c r="AU249" s="228" t="s">
        <v>82</v>
      </c>
      <c r="AV249" s="12" t="s">
        <v>82</v>
      </c>
      <c r="AW249" s="12" t="s">
        <v>36</v>
      </c>
      <c r="AX249" s="12" t="s">
        <v>72</v>
      </c>
      <c r="AY249" s="228" t="s">
        <v>162</v>
      </c>
    </row>
    <row r="250" spans="2:65" s="13" customFormat="1">
      <c r="B250" s="229"/>
      <c r="C250" s="230"/>
      <c r="D250" s="231" t="s">
        <v>173</v>
      </c>
      <c r="E250" s="232" t="s">
        <v>21</v>
      </c>
      <c r="F250" s="233" t="s">
        <v>177</v>
      </c>
      <c r="G250" s="230"/>
      <c r="H250" s="234">
        <v>76.5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173</v>
      </c>
      <c r="AU250" s="240" t="s">
        <v>82</v>
      </c>
      <c r="AV250" s="13" t="s">
        <v>169</v>
      </c>
      <c r="AW250" s="13" t="s">
        <v>36</v>
      </c>
      <c r="AX250" s="13" t="s">
        <v>80</v>
      </c>
      <c r="AY250" s="240" t="s">
        <v>162</v>
      </c>
    </row>
    <row r="251" spans="2:65" s="1" customFormat="1" ht="20.45" customHeight="1">
      <c r="B251" s="40"/>
      <c r="C251" s="192" t="s">
        <v>342</v>
      </c>
      <c r="D251" s="192" t="s">
        <v>164</v>
      </c>
      <c r="E251" s="193" t="s">
        <v>343</v>
      </c>
      <c r="F251" s="194" t="s">
        <v>344</v>
      </c>
      <c r="G251" s="195" t="s">
        <v>167</v>
      </c>
      <c r="H251" s="196">
        <v>416</v>
      </c>
      <c r="I251" s="197"/>
      <c r="J251" s="198">
        <f>ROUND(I251*H251,2)</f>
        <v>0</v>
      </c>
      <c r="K251" s="194" t="s">
        <v>168</v>
      </c>
      <c r="L251" s="60"/>
      <c r="M251" s="199" t="s">
        <v>21</v>
      </c>
      <c r="N251" s="200" t="s">
        <v>43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169</v>
      </c>
      <c r="AT251" s="23" t="s">
        <v>164</v>
      </c>
      <c r="AU251" s="23" t="s">
        <v>82</v>
      </c>
      <c r="AY251" s="23" t="s">
        <v>162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80</v>
      </c>
      <c r="BK251" s="203">
        <f>ROUND(I251*H251,2)</f>
        <v>0</v>
      </c>
      <c r="BL251" s="23" t="s">
        <v>169</v>
      </c>
      <c r="BM251" s="23" t="s">
        <v>830</v>
      </c>
    </row>
    <row r="252" spans="2:65" s="1" customFormat="1" ht="27">
      <c r="B252" s="40"/>
      <c r="C252" s="62"/>
      <c r="D252" s="204" t="s">
        <v>171</v>
      </c>
      <c r="E252" s="62"/>
      <c r="F252" s="205" t="s">
        <v>346</v>
      </c>
      <c r="G252" s="62"/>
      <c r="H252" s="62"/>
      <c r="I252" s="162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171</v>
      </c>
      <c r="AU252" s="23" t="s">
        <v>82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789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1" customFormat="1">
      <c r="B254" s="207"/>
      <c r="C254" s="208"/>
      <c r="D254" s="204" t="s">
        <v>173</v>
      </c>
      <c r="E254" s="209" t="s">
        <v>21</v>
      </c>
      <c r="F254" s="210" t="s">
        <v>347</v>
      </c>
      <c r="G254" s="208"/>
      <c r="H254" s="211" t="s">
        <v>21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173</v>
      </c>
      <c r="AU254" s="217" t="s">
        <v>82</v>
      </c>
      <c r="AV254" s="11" t="s">
        <v>80</v>
      </c>
      <c r="AW254" s="11" t="s">
        <v>36</v>
      </c>
      <c r="AX254" s="11" t="s">
        <v>72</v>
      </c>
      <c r="AY254" s="217" t="s">
        <v>162</v>
      </c>
    </row>
    <row r="255" spans="2:65" s="12" customFormat="1">
      <c r="B255" s="218"/>
      <c r="C255" s="219"/>
      <c r="D255" s="204" t="s">
        <v>173</v>
      </c>
      <c r="E255" s="220" t="s">
        <v>21</v>
      </c>
      <c r="F255" s="221" t="s">
        <v>394</v>
      </c>
      <c r="G255" s="219"/>
      <c r="H255" s="222">
        <v>98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173</v>
      </c>
      <c r="AU255" s="228" t="s">
        <v>82</v>
      </c>
      <c r="AV255" s="12" t="s">
        <v>82</v>
      </c>
      <c r="AW255" s="12" t="s">
        <v>36</v>
      </c>
      <c r="AX255" s="12" t="s">
        <v>72</v>
      </c>
      <c r="AY255" s="228" t="s">
        <v>162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348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831</v>
      </c>
      <c r="G257" s="219"/>
      <c r="H257" s="222">
        <v>318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416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350</v>
      </c>
      <c r="D259" s="192" t="s">
        <v>164</v>
      </c>
      <c r="E259" s="193" t="s">
        <v>351</v>
      </c>
      <c r="F259" s="194" t="s">
        <v>352</v>
      </c>
      <c r="G259" s="195" t="s">
        <v>167</v>
      </c>
      <c r="H259" s="196">
        <v>42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832</v>
      </c>
    </row>
    <row r="260" spans="2:65" s="1" customFormat="1" ht="27">
      <c r="B260" s="40"/>
      <c r="C260" s="62"/>
      <c r="D260" s="204" t="s">
        <v>171</v>
      </c>
      <c r="E260" s="62"/>
      <c r="F260" s="205" t="s">
        <v>354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789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355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821</v>
      </c>
      <c r="G263" s="219"/>
      <c r="H263" s="222">
        <v>42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3" customFormat="1">
      <c r="B264" s="229"/>
      <c r="C264" s="230"/>
      <c r="D264" s="231" t="s">
        <v>173</v>
      </c>
      <c r="E264" s="232" t="s">
        <v>21</v>
      </c>
      <c r="F264" s="233" t="s">
        <v>177</v>
      </c>
      <c r="G264" s="230"/>
      <c r="H264" s="234">
        <v>42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173</v>
      </c>
      <c r="AU264" s="240" t="s">
        <v>82</v>
      </c>
      <c r="AV264" s="13" t="s">
        <v>169</v>
      </c>
      <c r="AW264" s="13" t="s">
        <v>36</v>
      </c>
      <c r="AX264" s="13" t="s">
        <v>80</v>
      </c>
      <c r="AY264" s="240" t="s">
        <v>162</v>
      </c>
    </row>
    <row r="265" spans="2:65" s="1" customFormat="1" ht="20.45" customHeight="1">
      <c r="B265" s="40"/>
      <c r="C265" s="192" t="s">
        <v>356</v>
      </c>
      <c r="D265" s="192" t="s">
        <v>164</v>
      </c>
      <c r="E265" s="193" t="s">
        <v>357</v>
      </c>
      <c r="F265" s="194" t="s">
        <v>358</v>
      </c>
      <c r="G265" s="195" t="s">
        <v>167</v>
      </c>
      <c r="H265" s="196">
        <v>153</v>
      </c>
      <c r="I265" s="197"/>
      <c r="J265" s="198">
        <f>ROUND(I265*H265,2)</f>
        <v>0</v>
      </c>
      <c r="K265" s="194" t="s">
        <v>168</v>
      </c>
      <c r="L265" s="60"/>
      <c r="M265" s="199" t="s">
        <v>21</v>
      </c>
      <c r="N265" s="200" t="s">
        <v>43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169</v>
      </c>
      <c r="AT265" s="23" t="s">
        <v>164</v>
      </c>
      <c r="AU265" s="23" t="s">
        <v>82</v>
      </c>
      <c r="AY265" s="23" t="s">
        <v>162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80</v>
      </c>
      <c r="BK265" s="203">
        <f>ROUND(I265*H265,2)</f>
        <v>0</v>
      </c>
      <c r="BL265" s="23" t="s">
        <v>169</v>
      </c>
      <c r="BM265" s="23" t="s">
        <v>833</v>
      </c>
    </row>
    <row r="266" spans="2:65" s="1" customFormat="1" ht="54">
      <c r="B266" s="40"/>
      <c r="C266" s="62"/>
      <c r="D266" s="204" t="s">
        <v>171</v>
      </c>
      <c r="E266" s="62"/>
      <c r="F266" s="205" t="s">
        <v>360</v>
      </c>
      <c r="G266" s="62"/>
      <c r="H266" s="62"/>
      <c r="I266" s="162"/>
      <c r="J266" s="62"/>
      <c r="K266" s="62"/>
      <c r="L266" s="60"/>
      <c r="M266" s="206"/>
      <c r="N266" s="41"/>
      <c r="O266" s="41"/>
      <c r="P266" s="41"/>
      <c r="Q266" s="41"/>
      <c r="R266" s="41"/>
      <c r="S266" s="41"/>
      <c r="T266" s="77"/>
      <c r="AT266" s="23" t="s">
        <v>171</v>
      </c>
      <c r="AU266" s="23" t="s">
        <v>82</v>
      </c>
    </row>
    <row r="267" spans="2:65" s="11" customFormat="1">
      <c r="B267" s="207"/>
      <c r="C267" s="208"/>
      <c r="D267" s="204" t="s">
        <v>173</v>
      </c>
      <c r="E267" s="209" t="s">
        <v>21</v>
      </c>
      <c r="F267" s="210" t="s">
        <v>789</v>
      </c>
      <c r="G267" s="208"/>
      <c r="H267" s="211" t="s">
        <v>21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173</v>
      </c>
      <c r="AU267" s="217" t="s">
        <v>82</v>
      </c>
      <c r="AV267" s="11" t="s">
        <v>80</v>
      </c>
      <c r="AW267" s="11" t="s">
        <v>36</v>
      </c>
      <c r="AX267" s="11" t="s">
        <v>72</v>
      </c>
      <c r="AY267" s="217" t="s">
        <v>162</v>
      </c>
    </row>
    <row r="268" spans="2:65" s="11" customFormat="1">
      <c r="B268" s="207"/>
      <c r="C268" s="208"/>
      <c r="D268" s="204" t="s">
        <v>173</v>
      </c>
      <c r="E268" s="209" t="s">
        <v>21</v>
      </c>
      <c r="F268" s="210" t="s">
        <v>361</v>
      </c>
      <c r="G268" s="208"/>
      <c r="H268" s="211" t="s">
        <v>21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173</v>
      </c>
      <c r="AU268" s="217" t="s">
        <v>82</v>
      </c>
      <c r="AV268" s="11" t="s">
        <v>80</v>
      </c>
      <c r="AW268" s="11" t="s">
        <v>36</v>
      </c>
      <c r="AX268" s="11" t="s">
        <v>72</v>
      </c>
      <c r="AY268" s="217" t="s">
        <v>162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210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2" customFormat="1">
      <c r="B270" s="218"/>
      <c r="C270" s="219"/>
      <c r="D270" s="204" t="s">
        <v>173</v>
      </c>
      <c r="E270" s="220" t="s">
        <v>21</v>
      </c>
      <c r="F270" s="221" t="s">
        <v>795</v>
      </c>
      <c r="G270" s="219"/>
      <c r="H270" s="222">
        <v>76.5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173</v>
      </c>
      <c r="AU270" s="228" t="s">
        <v>82</v>
      </c>
      <c r="AV270" s="12" t="s">
        <v>82</v>
      </c>
      <c r="AW270" s="12" t="s">
        <v>36</v>
      </c>
      <c r="AX270" s="12" t="s">
        <v>72</v>
      </c>
      <c r="AY270" s="228" t="s">
        <v>162</v>
      </c>
    </row>
    <row r="271" spans="2:65" s="11" customFormat="1">
      <c r="B271" s="207"/>
      <c r="C271" s="208"/>
      <c r="D271" s="204" t="s">
        <v>173</v>
      </c>
      <c r="E271" s="209" t="s">
        <v>21</v>
      </c>
      <c r="F271" s="210" t="s">
        <v>212</v>
      </c>
      <c r="G271" s="208"/>
      <c r="H271" s="211" t="s">
        <v>21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173</v>
      </c>
      <c r="AU271" s="217" t="s">
        <v>82</v>
      </c>
      <c r="AV271" s="11" t="s">
        <v>80</v>
      </c>
      <c r="AW271" s="11" t="s">
        <v>36</v>
      </c>
      <c r="AX271" s="11" t="s">
        <v>72</v>
      </c>
      <c r="AY271" s="217" t="s">
        <v>162</v>
      </c>
    </row>
    <row r="272" spans="2:65" s="12" customFormat="1">
      <c r="B272" s="218"/>
      <c r="C272" s="219"/>
      <c r="D272" s="204" t="s">
        <v>173</v>
      </c>
      <c r="E272" s="220" t="s">
        <v>21</v>
      </c>
      <c r="F272" s="221" t="s">
        <v>795</v>
      </c>
      <c r="G272" s="219"/>
      <c r="H272" s="222">
        <v>76.5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173</v>
      </c>
      <c r="AU272" s="228" t="s">
        <v>82</v>
      </c>
      <c r="AV272" s="12" t="s">
        <v>82</v>
      </c>
      <c r="AW272" s="12" t="s">
        <v>36</v>
      </c>
      <c r="AX272" s="12" t="s">
        <v>72</v>
      </c>
      <c r="AY272" s="228" t="s">
        <v>162</v>
      </c>
    </row>
    <row r="273" spans="2:65" s="13" customFormat="1">
      <c r="B273" s="229"/>
      <c r="C273" s="230"/>
      <c r="D273" s="231" t="s">
        <v>173</v>
      </c>
      <c r="E273" s="232" t="s">
        <v>21</v>
      </c>
      <c r="F273" s="233" t="s">
        <v>177</v>
      </c>
      <c r="G273" s="230"/>
      <c r="H273" s="234">
        <v>153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173</v>
      </c>
      <c r="AU273" s="240" t="s">
        <v>82</v>
      </c>
      <c r="AV273" s="13" t="s">
        <v>169</v>
      </c>
      <c r="AW273" s="13" t="s">
        <v>36</v>
      </c>
      <c r="AX273" s="13" t="s">
        <v>80</v>
      </c>
      <c r="AY273" s="240" t="s">
        <v>162</v>
      </c>
    </row>
    <row r="274" spans="2:65" s="1" customFormat="1" ht="20.45" customHeight="1">
      <c r="B274" s="40"/>
      <c r="C274" s="192" t="s">
        <v>362</v>
      </c>
      <c r="D274" s="192" t="s">
        <v>164</v>
      </c>
      <c r="E274" s="193" t="s">
        <v>363</v>
      </c>
      <c r="F274" s="194" t="s">
        <v>364</v>
      </c>
      <c r="G274" s="195" t="s">
        <v>365</v>
      </c>
      <c r="H274" s="196">
        <v>27.12</v>
      </c>
      <c r="I274" s="197"/>
      <c r="J274" s="198">
        <f>ROUND(I274*H274,2)</f>
        <v>0</v>
      </c>
      <c r="K274" s="194" t="s">
        <v>21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834</v>
      </c>
    </row>
    <row r="275" spans="2:65" s="1" customFormat="1">
      <c r="B275" s="40"/>
      <c r="C275" s="62"/>
      <c r="D275" s="204" t="s">
        <v>171</v>
      </c>
      <c r="E275" s="62"/>
      <c r="F275" s="205" t="s">
        <v>367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789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835</v>
      </c>
      <c r="G277" s="219"/>
      <c r="H277" s="222">
        <v>27.12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27.12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369</v>
      </c>
      <c r="D279" s="192" t="s">
        <v>164</v>
      </c>
      <c r="E279" s="193" t="s">
        <v>370</v>
      </c>
      <c r="F279" s="194" t="s">
        <v>371</v>
      </c>
      <c r="G279" s="195" t="s">
        <v>167</v>
      </c>
      <c r="H279" s="196">
        <v>360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836</v>
      </c>
    </row>
    <row r="280" spans="2:65" s="1" customFormat="1" ht="27">
      <c r="B280" s="40"/>
      <c r="C280" s="62"/>
      <c r="D280" s="204" t="s">
        <v>171</v>
      </c>
      <c r="E280" s="62"/>
      <c r="F280" s="205" t="s">
        <v>373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789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374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831</v>
      </c>
      <c r="G283" s="219"/>
      <c r="H283" s="222">
        <v>318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1" customFormat="1">
      <c r="B284" s="207"/>
      <c r="C284" s="208"/>
      <c r="D284" s="204" t="s">
        <v>173</v>
      </c>
      <c r="E284" s="209" t="s">
        <v>21</v>
      </c>
      <c r="F284" s="210" t="s">
        <v>375</v>
      </c>
      <c r="G284" s="208"/>
      <c r="H284" s="211" t="s">
        <v>21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173</v>
      </c>
      <c r="AU284" s="217" t="s">
        <v>82</v>
      </c>
      <c r="AV284" s="11" t="s">
        <v>80</v>
      </c>
      <c r="AW284" s="11" t="s">
        <v>36</v>
      </c>
      <c r="AX284" s="11" t="s">
        <v>72</v>
      </c>
      <c r="AY284" s="217" t="s">
        <v>162</v>
      </c>
    </row>
    <row r="285" spans="2:65" s="12" customFormat="1">
      <c r="B285" s="218"/>
      <c r="C285" s="219"/>
      <c r="D285" s="204" t="s">
        <v>173</v>
      </c>
      <c r="E285" s="220" t="s">
        <v>21</v>
      </c>
      <c r="F285" s="221" t="s">
        <v>456</v>
      </c>
      <c r="G285" s="219"/>
      <c r="H285" s="222">
        <v>42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173</v>
      </c>
      <c r="AU285" s="228" t="s">
        <v>82</v>
      </c>
      <c r="AV285" s="12" t="s">
        <v>82</v>
      </c>
      <c r="AW285" s="12" t="s">
        <v>36</v>
      </c>
      <c r="AX285" s="12" t="s">
        <v>72</v>
      </c>
      <c r="AY285" s="228" t="s">
        <v>162</v>
      </c>
    </row>
    <row r="286" spans="2:65" s="13" customFormat="1">
      <c r="B286" s="229"/>
      <c r="C286" s="230"/>
      <c r="D286" s="231" t="s">
        <v>173</v>
      </c>
      <c r="E286" s="232" t="s">
        <v>21</v>
      </c>
      <c r="F286" s="233" t="s">
        <v>177</v>
      </c>
      <c r="G286" s="230"/>
      <c r="H286" s="234">
        <v>360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173</v>
      </c>
      <c r="AU286" s="240" t="s">
        <v>82</v>
      </c>
      <c r="AV286" s="13" t="s">
        <v>169</v>
      </c>
      <c r="AW286" s="13" t="s">
        <v>36</v>
      </c>
      <c r="AX286" s="13" t="s">
        <v>80</v>
      </c>
      <c r="AY286" s="240" t="s">
        <v>162</v>
      </c>
    </row>
    <row r="287" spans="2:65" s="1" customFormat="1" ht="20.45" customHeight="1">
      <c r="B287" s="40"/>
      <c r="C287" s="192" t="s">
        <v>376</v>
      </c>
      <c r="D287" s="192" t="s">
        <v>164</v>
      </c>
      <c r="E287" s="193" t="s">
        <v>377</v>
      </c>
      <c r="F287" s="194" t="s">
        <v>378</v>
      </c>
      <c r="G287" s="195" t="s">
        <v>167</v>
      </c>
      <c r="H287" s="196">
        <v>416</v>
      </c>
      <c r="I287" s="197"/>
      <c r="J287" s="198">
        <f>ROUND(I287*H287,2)</f>
        <v>0</v>
      </c>
      <c r="K287" s="194" t="s">
        <v>168</v>
      </c>
      <c r="L287" s="60"/>
      <c r="M287" s="199" t="s">
        <v>21</v>
      </c>
      <c r="N287" s="200" t="s">
        <v>43</v>
      </c>
      <c r="O287" s="41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3" t="s">
        <v>169</v>
      </c>
      <c r="AT287" s="23" t="s">
        <v>164</v>
      </c>
      <c r="AU287" s="23" t="s">
        <v>82</v>
      </c>
      <c r="AY287" s="23" t="s">
        <v>162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80</v>
      </c>
      <c r="BK287" s="203">
        <f>ROUND(I287*H287,2)</f>
        <v>0</v>
      </c>
      <c r="BL287" s="23" t="s">
        <v>169</v>
      </c>
      <c r="BM287" s="23" t="s">
        <v>837</v>
      </c>
    </row>
    <row r="288" spans="2:65" s="1" customFormat="1">
      <c r="B288" s="40"/>
      <c r="C288" s="62"/>
      <c r="D288" s="204" t="s">
        <v>171</v>
      </c>
      <c r="E288" s="62"/>
      <c r="F288" s="205" t="s">
        <v>378</v>
      </c>
      <c r="G288" s="62"/>
      <c r="H288" s="62"/>
      <c r="I288" s="162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171</v>
      </c>
      <c r="AU288" s="23" t="s">
        <v>82</v>
      </c>
    </row>
    <row r="289" spans="2:65" s="11" customFormat="1">
      <c r="B289" s="207"/>
      <c r="C289" s="208"/>
      <c r="D289" s="204" t="s">
        <v>173</v>
      </c>
      <c r="E289" s="209" t="s">
        <v>21</v>
      </c>
      <c r="F289" s="210" t="s">
        <v>838</v>
      </c>
      <c r="G289" s="208"/>
      <c r="H289" s="211" t="s">
        <v>21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173</v>
      </c>
      <c r="AU289" s="217" t="s">
        <v>82</v>
      </c>
      <c r="AV289" s="11" t="s">
        <v>80</v>
      </c>
      <c r="AW289" s="11" t="s">
        <v>36</v>
      </c>
      <c r="AX289" s="11" t="s">
        <v>72</v>
      </c>
      <c r="AY289" s="217" t="s">
        <v>162</v>
      </c>
    </row>
    <row r="290" spans="2:65" s="11" customFormat="1">
      <c r="B290" s="207"/>
      <c r="C290" s="208"/>
      <c r="D290" s="204" t="s">
        <v>173</v>
      </c>
      <c r="E290" s="209" t="s">
        <v>21</v>
      </c>
      <c r="F290" s="210" t="s">
        <v>316</v>
      </c>
      <c r="G290" s="208"/>
      <c r="H290" s="211" t="s">
        <v>21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173</v>
      </c>
      <c r="AU290" s="217" t="s">
        <v>82</v>
      </c>
      <c r="AV290" s="11" t="s">
        <v>80</v>
      </c>
      <c r="AW290" s="11" t="s">
        <v>36</v>
      </c>
      <c r="AX290" s="11" t="s">
        <v>72</v>
      </c>
      <c r="AY290" s="217" t="s">
        <v>162</v>
      </c>
    </row>
    <row r="291" spans="2:65" s="12" customFormat="1">
      <c r="B291" s="218"/>
      <c r="C291" s="219"/>
      <c r="D291" s="204" t="s">
        <v>173</v>
      </c>
      <c r="E291" s="220" t="s">
        <v>21</v>
      </c>
      <c r="F291" s="221" t="s">
        <v>825</v>
      </c>
      <c r="G291" s="219"/>
      <c r="H291" s="222">
        <v>416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173</v>
      </c>
      <c r="AU291" s="228" t="s">
        <v>82</v>
      </c>
      <c r="AV291" s="12" t="s">
        <v>82</v>
      </c>
      <c r="AW291" s="12" t="s">
        <v>36</v>
      </c>
      <c r="AX291" s="12" t="s">
        <v>72</v>
      </c>
      <c r="AY291" s="228" t="s">
        <v>162</v>
      </c>
    </row>
    <row r="292" spans="2:65" s="13" customFormat="1">
      <c r="B292" s="229"/>
      <c r="C292" s="230"/>
      <c r="D292" s="231" t="s">
        <v>173</v>
      </c>
      <c r="E292" s="232" t="s">
        <v>21</v>
      </c>
      <c r="F292" s="233" t="s">
        <v>177</v>
      </c>
      <c r="G292" s="230"/>
      <c r="H292" s="234">
        <v>416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173</v>
      </c>
      <c r="AU292" s="240" t="s">
        <v>82</v>
      </c>
      <c r="AV292" s="13" t="s">
        <v>169</v>
      </c>
      <c r="AW292" s="13" t="s">
        <v>36</v>
      </c>
      <c r="AX292" s="13" t="s">
        <v>80</v>
      </c>
      <c r="AY292" s="240" t="s">
        <v>162</v>
      </c>
    </row>
    <row r="293" spans="2:65" s="1" customFormat="1" ht="20.45" customHeight="1">
      <c r="B293" s="40"/>
      <c r="C293" s="192" t="s">
        <v>382</v>
      </c>
      <c r="D293" s="192" t="s">
        <v>164</v>
      </c>
      <c r="E293" s="193" t="s">
        <v>383</v>
      </c>
      <c r="F293" s="194" t="s">
        <v>384</v>
      </c>
      <c r="G293" s="195" t="s">
        <v>167</v>
      </c>
      <c r="H293" s="196">
        <v>98</v>
      </c>
      <c r="I293" s="197"/>
      <c r="J293" s="198">
        <f>ROUND(I293*H293,2)</f>
        <v>0</v>
      </c>
      <c r="K293" s="194" t="s">
        <v>168</v>
      </c>
      <c r="L293" s="60"/>
      <c r="M293" s="199" t="s">
        <v>21</v>
      </c>
      <c r="N293" s="200" t="s">
        <v>43</v>
      </c>
      <c r="O293" s="4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3" t="s">
        <v>169</v>
      </c>
      <c r="AT293" s="23" t="s">
        <v>164</v>
      </c>
      <c r="AU293" s="23" t="s">
        <v>82</v>
      </c>
      <c r="AY293" s="23" t="s">
        <v>162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80</v>
      </c>
      <c r="BK293" s="203">
        <f>ROUND(I293*H293,2)</f>
        <v>0</v>
      </c>
      <c r="BL293" s="23" t="s">
        <v>169</v>
      </c>
      <c r="BM293" s="23" t="s">
        <v>839</v>
      </c>
    </row>
    <row r="294" spans="2:65" s="1" customFormat="1" ht="27">
      <c r="B294" s="40"/>
      <c r="C294" s="62"/>
      <c r="D294" s="204" t="s">
        <v>171</v>
      </c>
      <c r="E294" s="62"/>
      <c r="F294" s="205" t="s">
        <v>386</v>
      </c>
      <c r="G294" s="62"/>
      <c r="H294" s="62"/>
      <c r="I294" s="162"/>
      <c r="J294" s="62"/>
      <c r="K294" s="62"/>
      <c r="L294" s="60"/>
      <c r="M294" s="206"/>
      <c r="N294" s="41"/>
      <c r="O294" s="41"/>
      <c r="P294" s="41"/>
      <c r="Q294" s="41"/>
      <c r="R294" s="41"/>
      <c r="S294" s="41"/>
      <c r="T294" s="77"/>
      <c r="AT294" s="23" t="s">
        <v>171</v>
      </c>
      <c r="AU294" s="23" t="s">
        <v>82</v>
      </c>
    </row>
    <row r="295" spans="2:65" s="11" customFormat="1">
      <c r="B295" s="207"/>
      <c r="C295" s="208"/>
      <c r="D295" s="204" t="s">
        <v>173</v>
      </c>
      <c r="E295" s="209" t="s">
        <v>21</v>
      </c>
      <c r="F295" s="210" t="s">
        <v>789</v>
      </c>
      <c r="G295" s="208"/>
      <c r="H295" s="211" t="s">
        <v>21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173</v>
      </c>
      <c r="AU295" s="217" t="s">
        <v>82</v>
      </c>
      <c r="AV295" s="11" t="s">
        <v>80</v>
      </c>
      <c r="AW295" s="11" t="s">
        <v>36</v>
      </c>
      <c r="AX295" s="11" t="s">
        <v>72</v>
      </c>
      <c r="AY295" s="217" t="s">
        <v>162</v>
      </c>
    </row>
    <row r="296" spans="2:65" s="11" customFormat="1">
      <c r="B296" s="207"/>
      <c r="C296" s="208"/>
      <c r="D296" s="204" t="s">
        <v>173</v>
      </c>
      <c r="E296" s="209" t="s">
        <v>21</v>
      </c>
      <c r="F296" s="210" t="s">
        <v>387</v>
      </c>
      <c r="G296" s="208"/>
      <c r="H296" s="211" t="s">
        <v>21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173</v>
      </c>
      <c r="AU296" s="217" t="s">
        <v>82</v>
      </c>
      <c r="AV296" s="11" t="s">
        <v>80</v>
      </c>
      <c r="AW296" s="11" t="s">
        <v>36</v>
      </c>
      <c r="AX296" s="11" t="s">
        <v>72</v>
      </c>
      <c r="AY296" s="217" t="s">
        <v>162</v>
      </c>
    </row>
    <row r="297" spans="2:65" s="12" customFormat="1">
      <c r="B297" s="218"/>
      <c r="C297" s="219"/>
      <c r="D297" s="204" t="s">
        <v>173</v>
      </c>
      <c r="E297" s="220" t="s">
        <v>21</v>
      </c>
      <c r="F297" s="221" t="s">
        <v>394</v>
      </c>
      <c r="G297" s="219"/>
      <c r="H297" s="222">
        <v>98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173</v>
      </c>
      <c r="AU297" s="228" t="s">
        <v>82</v>
      </c>
      <c r="AV297" s="12" t="s">
        <v>82</v>
      </c>
      <c r="AW297" s="12" t="s">
        <v>36</v>
      </c>
      <c r="AX297" s="12" t="s">
        <v>72</v>
      </c>
      <c r="AY297" s="228" t="s">
        <v>162</v>
      </c>
    </row>
    <row r="298" spans="2:65" s="13" customFormat="1">
      <c r="B298" s="229"/>
      <c r="C298" s="230"/>
      <c r="D298" s="231" t="s">
        <v>173</v>
      </c>
      <c r="E298" s="232" t="s">
        <v>21</v>
      </c>
      <c r="F298" s="233" t="s">
        <v>177</v>
      </c>
      <c r="G298" s="230"/>
      <c r="H298" s="234">
        <v>98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173</v>
      </c>
      <c r="AU298" s="240" t="s">
        <v>82</v>
      </c>
      <c r="AV298" s="13" t="s">
        <v>169</v>
      </c>
      <c r="AW298" s="13" t="s">
        <v>36</v>
      </c>
      <c r="AX298" s="13" t="s">
        <v>80</v>
      </c>
      <c r="AY298" s="240" t="s">
        <v>162</v>
      </c>
    </row>
    <row r="299" spans="2:65" s="1" customFormat="1" ht="20.45" customHeight="1">
      <c r="B299" s="40"/>
      <c r="C299" s="192" t="s">
        <v>388</v>
      </c>
      <c r="D299" s="192" t="s">
        <v>164</v>
      </c>
      <c r="E299" s="193" t="s">
        <v>389</v>
      </c>
      <c r="F299" s="194" t="s">
        <v>390</v>
      </c>
      <c r="G299" s="195" t="s">
        <v>262</v>
      </c>
      <c r="H299" s="196">
        <v>113</v>
      </c>
      <c r="I299" s="197"/>
      <c r="J299" s="198">
        <f>ROUND(I299*H299,2)</f>
        <v>0</v>
      </c>
      <c r="K299" s="194" t="s">
        <v>168</v>
      </c>
      <c r="L299" s="60"/>
      <c r="M299" s="199" t="s">
        <v>21</v>
      </c>
      <c r="N299" s="200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169</v>
      </c>
      <c r="AT299" s="23" t="s">
        <v>164</v>
      </c>
      <c r="AU299" s="23" t="s">
        <v>82</v>
      </c>
      <c r="AY299" s="23" t="s">
        <v>162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169</v>
      </c>
      <c r="BM299" s="23" t="s">
        <v>840</v>
      </c>
    </row>
    <row r="300" spans="2:65" s="1" customFormat="1" ht="27">
      <c r="B300" s="40"/>
      <c r="C300" s="62"/>
      <c r="D300" s="204" t="s">
        <v>171</v>
      </c>
      <c r="E300" s="62"/>
      <c r="F300" s="205" t="s">
        <v>392</v>
      </c>
      <c r="G300" s="62"/>
      <c r="H300" s="62"/>
      <c r="I300" s="162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171</v>
      </c>
      <c r="AU300" s="23" t="s">
        <v>82</v>
      </c>
    </row>
    <row r="301" spans="2:65" s="11" customFormat="1">
      <c r="B301" s="207"/>
      <c r="C301" s="208"/>
      <c r="D301" s="204" t="s">
        <v>173</v>
      </c>
      <c r="E301" s="209" t="s">
        <v>21</v>
      </c>
      <c r="F301" s="210" t="s">
        <v>789</v>
      </c>
      <c r="G301" s="208"/>
      <c r="H301" s="211" t="s">
        <v>21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173</v>
      </c>
      <c r="AU301" s="217" t="s">
        <v>82</v>
      </c>
      <c r="AV301" s="11" t="s">
        <v>80</v>
      </c>
      <c r="AW301" s="11" t="s">
        <v>36</v>
      </c>
      <c r="AX301" s="11" t="s">
        <v>72</v>
      </c>
      <c r="AY301" s="217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393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841</v>
      </c>
      <c r="G303" s="219"/>
      <c r="H303" s="222">
        <v>113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3" customFormat="1">
      <c r="B304" s="229"/>
      <c r="C304" s="230"/>
      <c r="D304" s="231" t="s">
        <v>173</v>
      </c>
      <c r="E304" s="232" t="s">
        <v>21</v>
      </c>
      <c r="F304" s="233" t="s">
        <v>177</v>
      </c>
      <c r="G304" s="230"/>
      <c r="H304" s="234">
        <v>113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173</v>
      </c>
      <c r="AU304" s="240" t="s">
        <v>82</v>
      </c>
      <c r="AV304" s="13" t="s">
        <v>169</v>
      </c>
      <c r="AW304" s="13" t="s">
        <v>36</v>
      </c>
      <c r="AX304" s="13" t="s">
        <v>80</v>
      </c>
      <c r="AY304" s="240" t="s">
        <v>162</v>
      </c>
    </row>
    <row r="305" spans="2:65" s="1" customFormat="1" ht="20.45" customHeight="1">
      <c r="B305" s="40"/>
      <c r="C305" s="241" t="s">
        <v>395</v>
      </c>
      <c r="D305" s="241" t="s">
        <v>396</v>
      </c>
      <c r="E305" s="242" t="s">
        <v>397</v>
      </c>
      <c r="F305" s="243" t="s">
        <v>398</v>
      </c>
      <c r="G305" s="244" t="s">
        <v>399</v>
      </c>
      <c r="H305" s="245">
        <v>1.6950000000000001</v>
      </c>
      <c r="I305" s="246"/>
      <c r="J305" s="247">
        <f>ROUND(I305*H305,2)</f>
        <v>0</v>
      </c>
      <c r="K305" s="243" t="s">
        <v>168</v>
      </c>
      <c r="L305" s="248"/>
      <c r="M305" s="249" t="s">
        <v>21</v>
      </c>
      <c r="N305" s="250" t="s">
        <v>43</v>
      </c>
      <c r="O305" s="41"/>
      <c r="P305" s="201">
        <f>O305*H305</f>
        <v>0</v>
      </c>
      <c r="Q305" s="201">
        <v>1E-3</v>
      </c>
      <c r="R305" s="201">
        <f>Q305*H305</f>
        <v>1.6950000000000001E-3</v>
      </c>
      <c r="S305" s="201">
        <v>0</v>
      </c>
      <c r="T305" s="202">
        <f>S305*H305</f>
        <v>0</v>
      </c>
      <c r="AR305" s="23" t="s">
        <v>223</v>
      </c>
      <c r="AT305" s="23" t="s">
        <v>396</v>
      </c>
      <c r="AU305" s="23" t="s">
        <v>82</v>
      </c>
      <c r="AY305" s="23" t="s">
        <v>162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169</v>
      </c>
      <c r="BM305" s="23" t="s">
        <v>842</v>
      </c>
    </row>
    <row r="306" spans="2:65" s="1" customFormat="1">
      <c r="B306" s="40"/>
      <c r="C306" s="62"/>
      <c r="D306" s="204" t="s">
        <v>171</v>
      </c>
      <c r="E306" s="62"/>
      <c r="F306" s="205" t="s">
        <v>398</v>
      </c>
      <c r="G306" s="62"/>
      <c r="H306" s="62"/>
      <c r="I306" s="162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171</v>
      </c>
      <c r="AU306" s="23" t="s">
        <v>82</v>
      </c>
    </row>
    <row r="307" spans="2:65" s="11" customFormat="1">
      <c r="B307" s="207"/>
      <c r="C307" s="208"/>
      <c r="D307" s="204" t="s">
        <v>173</v>
      </c>
      <c r="E307" s="209" t="s">
        <v>21</v>
      </c>
      <c r="F307" s="210" t="s">
        <v>401</v>
      </c>
      <c r="G307" s="208"/>
      <c r="H307" s="211" t="s">
        <v>21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173</v>
      </c>
      <c r="AU307" s="217" t="s">
        <v>82</v>
      </c>
      <c r="AV307" s="11" t="s">
        <v>80</v>
      </c>
      <c r="AW307" s="11" t="s">
        <v>36</v>
      </c>
      <c r="AX307" s="11" t="s">
        <v>72</v>
      </c>
      <c r="AY307" s="217" t="s">
        <v>162</v>
      </c>
    </row>
    <row r="308" spans="2:65" s="12" customFormat="1">
      <c r="B308" s="218"/>
      <c r="C308" s="219"/>
      <c r="D308" s="204" t="s">
        <v>173</v>
      </c>
      <c r="E308" s="220" t="s">
        <v>21</v>
      </c>
      <c r="F308" s="221" t="s">
        <v>843</v>
      </c>
      <c r="G308" s="219"/>
      <c r="H308" s="222">
        <v>1.6950000000000001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173</v>
      </c>
      <c r="AU308" s="228" t="s">
        <v>82</v>
      </c>
      <c r="AV308" s="12" t="s">
        <v>82</v>
      </c>
      <c r="AW308" s="12" t="s">
        <v>36</v>
      </c>
      <c r="AX308" s="12" t="s">
        <v>72</v>
      </c>
      <c r="AY308" s="228" t="s">
        <v>162</v>
      </c>
    </row>
    <row r="309" spans="2:65" s="13" customFormat="1">
      <c r="B309" s="229"/>
      <c r="C309" s="230"/>
      <c r="D309" s="231" t="s">
        <v>173</v>
      </c>
      <c r="E309" s="232" t="s">
        <v>21</v>
      </c>
      <c r="F309" s="233" t="s">
        <v>177</v>
      </c>
      <c r="G309" s="230"/>
      <c r="H309" s="234">
        <v>1.6950000000000001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173</v>
      </c>
      <c r="AU309" s="240" t="s">
        <v>82</v>
      </c>
      <c r="AV309" s="13" t="s">
        <v>169</v>
      </c>
      <c r="AW309" s="13" t="s">
        <v>36</v>
      </c>
      <c r="AX309" s="13" t="s">
        <v>80</v>
      </c>
      <c r="AY309" s="240" t="s">
        <v>162</v>
      </c>
    </row>
    <row r="310" spans="2:65" s="1" customFormat="1" ht="20.45" customHeight="1">
      <c r="B310" s="40"/>
      <c r="C310" s="192" t="s">
        <v>403</v>
      </c>
      <c r="D310" s="192" t="s">
        <v>164</v>
      </c>
      <c r="E310" s="193" t="s">
        <v>404</v>
      </c>
      <c r="F310" s="194" t="s">
        <v>405</v>
      </c>
      <c r="G310" s="195" t="s">
        <v>262</v>
      </c>
      <c r="H310" s="196">
        <v>113</v>
      </c>
      <c r="I310" s="197"/>
      <c r="J310" s="198">
        <f>ROUND(I310*H310,2)</f>
        <v>0</v>
      </c>
      <c r="K310" s="194" t="s">
        <v>168</v>
      </c>
      <c r="L310" s="60"/>
      <c r="M310" s="199" t="s">
        <v>21</v>
      </c>
      <c r="N310" s="200" t="s">
        <v>43</v>
      </c>
      <c r="O310" s="4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3" t="s">
        <v>169</v>
      </c>
      <c r="AT310" s="23" t="s">
        <v>164</v>
      </c>
      <c r="AU310" s="23" t="s">
        <v>82</v>
      </c>
      <c r="AY310" s="23" t="s">
        <v>162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3" t="s">
        <v>80</v>
      </c>
      <c r="BK310" s="203">
        <f>ROUND(I310*H310,2)</f>
        <v>0</v>
      </c>
      <c r="BL310" s="23" t="s">
        <v>169</v>
      </c>
      <c r="BM310" s="23" t="s">
        <v>844</v>
      </c>
    </row>
    <row r="311" spans="2:65" s="1" customFormat="1" ht="27">
      <c r="B311" s="40"/>
      <c r="C311" s="62"/>
      <c r="D311" s="204" t="s">
        <v>171</v>
      </c>
      <c r="E311" s="62"/>
      <c r="F311" s="205" t="s">
        <v>407</v>
      </c>
      <c r="G311" s="62"/>
      <c r="H311" s="62"/>
      <c r="I311" s="162"/>
      <c r="J311" s="62"/>
      <c r="K311" s="62"/>
      <c r="L311" s="60"/>
      <c r="M311" s="206"/>
      <c r="N311" s="41"/>
      <c r="O311" s="41"/>
      <c r="P311" s="41"/>
      <c r="Q311" s="41"/>
      <c r="R311" s="41"/>
      <c r="S311" s="41"/>
      <c r="T311" s="77"/>
      <c r="AT311" s="23" t="s">
        <v>171</v>
      </c>
      <c r="AU311" s="23" t="s">
        <v>82</v>
      </c>
    </row>
    <row r="312" spans="2:65" s="11" customFormat="1">
      <c r="B312" s="207"/>
      <c r="C312" s="208"/>
      <c r="D312" s="204" t="s">
        <v>173</v>
      </c>
      <c r="E312" s="209" t="s">
        <v>21</v>
      </c>
      <c r="F312" s="210" t="s">
        <v>789</v>
      </c>
      <c r="G312" s="208"/>
      <c r="H312" s="211" t="s">
        <v>21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173</v>
      </c>
      <c r="AU312" s="217" t="s">
        <v>82</v>
      </c>
      <c r="AV312" s="11" t="s">
        <v>80</v>
      </c>
      <c r="AW312" s="11" t="s">
        <v>36</v>
      </c>
      <c r="AX312" s="11" t="s">
        <v>72</v>
      </c>
      <c r="AY312" s="217" t="s">
        <v>162</v>
      </c>
    </row>
    <row r="313" spans="2:65" s="11" customFormat="1">
      <c r="B313" s="207"/>
      <c r="C313" s="208"/>
      <c r="D313" s="204" t="s">
        <v>173</v>
      </c>
      <c r="E313" s="209" t="s">
        <v>21</v>
      </c>
      <c r="F313" s="210" t="s">
        <v>408</v>
      </c>
      <c r="G313" s="208"/>
      <c r="H313" s="211" t="s">
        <v>21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173</v>
      </c>
      <c r="AU313" s="217" t="s">
        <v>82</v>
      </c>
      <c r="AV313" s="11" t="s">
        <v>80</v>
      </c>
      <c r="AW313" s="11" t="s">
        <v>36</v>
      </c>
      <c r="AX313" s="11" t="s">
        <v>72</v>
      </c>
      <c r="AY313" s="217" t="s">
        <v>162</v>
      </c>
    </row>
    <row r="314" spans="2:65" s="12" customFormat="1">
      <c r="B314" s="218"/>
      <c r="C314" s="219"/>
      <c r="D314" s="204" t="s">
        <v>173</v>
      </c>
      <c r="E314" s="220" t="s">
        <v>21</v>
      </c>
      <c r="F314" s="221" t="s">
        <v>841</v>
      </c>
      <c r="G314" s="219"/>
      <c r="H314" s="222">
        <v>113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173</v>
      </c>
      <c r="AU314" s="228" t="s">
        <v>82</v>
      </c>
      <c r="AV314" s="12" t="s">
        <v>82</v>
      </c>
      <c r="AW314" s="12" t="s">
        <v>36</v>
      </c>
      <c r="AX314" s="12" t="s">
        <v>72</v>
      </c>
      <c r="AY314" s="228" t="s">
        <v>162</v>
      </c>
    </row>
    <row r="315" spans="2:65" s="13" customFormat="1">
      <c r="B315" s="229"/>
      <c r="C315" s="230"/>
      <c r="D315" s="204" t="s">
        <v>173</v>
      </c>
      <c r="E315" s="251" t="s">
        <v>21</v>
      </c>
      <c r="F315" s="252" t="s">
        <v>177</v>
      </c>
      <c r="G315" s="230"/>
      <c r="H315" s="253">
        <v>113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173</v>
      </c>
      <c r="AU315" s="240" t="s">
        <v>82</v>
      </c>
      <c r="AV315" s="13" t="s">
        <v>169</v>
      </c>
      <c r="AW315" s="13" t="s">
        <v>36</v>
      </c>
      <c r="AX315" s="13" t="s">
        <v>80</v>
      </c>
      <c r="AY315" s="240" t="s">
        <v>162</v>
      </c>
    </row>
    <row r="316" spans="2:65" s="10" customFormat="1" ht="29.85" customHeight="1">
      <c r="B316" s="175"/>
      <c r="C316" s="176"/>
      <c r="D316" s="189" t="s">
        <v>71</v>
      </c>
      <c r="E316" s="190" t="s">
        <v>82</v>
      </c>
      <c r="F316" s="190" t="s">
        <v>409</v>
      </c>
      <c r="G316" s="176"/>
      <c r="H316" s="176"/>
      <c r="I316" s="179"/>
      <c r="J316" s="191">
        <f>BK316</f>
        <v>0</v>
      </c>
      <c r="K316" s="176"/>
      <c r="L316" s="181"/>
      <c r="M316" s="182"/>
      <c r="N316" s="183"/>
      <c r="O316" s="183"/>
      <c r="P316" s="184">
        <f>SUM(P317:P345)</f>
        <v>0</v>
      </c>
      <c r="Q316" s="183"/>
      <c r="R316" s="184">
        <f>SUM(R317:R345)</f>
        <v>10.259640000000001</v>
      </c>
      <c r="S316" s="183"/>
      <c r="T316" s="185">
        <f>SUM(T317:T345)</f>
        <v>0</v>
      </c>
      <c r="AR316" s="186" t="s">
        <v>80</v>
      </c>
      <c r="AT316" s="187" t="s">
        <v>71</v>
      </c>
      <c r="AU316" s="187" t="s">
        <v>80</v>
      </c>
      <c r="AY316" s="186" t="s">
        <v>162</v>
      </c>
      <c r="BK316" s="188">
        <f>SUM(BK317:BK345)</f>
        <v>0</v>
      </c>
    </row>
    <row r="317" spans="2:65" s="1" customFormat="1" ht="28.9" customHeight="1">
      <c r="B317" s="40"/>
      <c r="C317" s="192" t="s">
        <v>222</v>
      </c>
      <c r="D317" s="192" t="s">
        <v>164</v>
      </c>
      <c r="E317" s="193" t="s">
        <v>410</v>
      </c>
      <c r="F317" s="194" t="s">
        <v>411</v>
      </c>
      <c r="G317" s="195" t="s">
        <v>412</v>
      </c>
      <c r="H317" s="196">
        <v>517</v>
      </c>
      <c r="I317" s="197"/>
      <c r="J317" s="198">
        <f>ROUND(I317*H317,2)</f>
        <v>0</v>
      </c>
      <c r="K317" s="194" t="s">
        <v>168</v>
      </c>
      <c r="L317" s="60"/>
      <c r="M317" s="199" t="s">
        <v>21</v>
      </c>
      <c r="N317" s="200" t="s">
        <v>43</v>
      </c>
      <c r="O317" s="41"/>
      <c r="P317" s="201">
        <f>O317*H317</f>
        <v>0</v>
      </c>
      <c r="Q317" s="201">
        <v>2.0000000000000001E-4</v>
      </c>
      <c r="R317" s="201">
        <f>Q317*H317</f>
        <v>0.10340000000000001</v>
      </c>
      <c r="S317" s="201">
        <v>0</v>
      </c>
      <c r="T317" s="202">
        <f>S317*H317</f>
        <v>0</v>
      </c>
      <c r="AR317" s="23" t="s">
        <v>169</v>
      </c>
      <c r="AT317" s="23" t="s">
        <v>164</v>
      </c>
      <c r="AU317" s="23" t="s">
        <v>82</v>
      </c>
      <c r="AY317" s="23" t="s">
        <v>162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169</v>
      </c>
      <c r="BM317" s="23" t="s">
        <v>845</v>
      </c>
    </row>
    <row r="318" spans="2:65" s="1" customFormat="1" ht="27">
      <c r="B318" s="40"/>
      <c r="C318" s="62"/>
      <c r="D318" s="204" t="s">
        <v>171</v>
      </c>
      <c r="E318" s="62"/>
      <c r="F318" s="205" t="s">
        <v>414</v>
      </c>
      <c r="G318" s="62"/>
      <c r="H318" s="62"/>
      <c r="I318" s="162"/>
      <c r="J318" s="62"/>
      <c r="K318" s="62"/>
      <c r="L318" s="60"/>
      <c r="M318" s="206"/>
      <c r="N318" s="41"/>
      <c r="O318" s="41"/>
      <c r="P318" s="41"/>
      <c r="Q318" s="41"/>
      <c r="R318" s="41"/>
      <c r="S318" s="41"/>
      <c r="T318" s="77"/>
      <c r="AT318" s="23" t="s">
        <v>171</v>
      </c>
      <c r="AU318" s="23" t="s">
        <v>82</v>
      </c>
    </row>
    <row r="319" spans="2:65" s="11" customFormat="1">
      <c r="B319" s="207"/>
      <c r="C319" s="208"/>
      <c r="D319" s="204" t="s">
        <v>173</v>
      </c>
      <c r="E319" s="209" t="s">
        <v>21</v>
      </c>
      <c r="F319" s="210" t="s">
        <v>789</v>
      </c>
      <c r="G319" s="208"/>
      <c r="H319" s="211" t="s">
        <v>21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173</v>
      </c>
      <c r="AU319" s="217" t="s">
        <v>82</v>
      </c>
      <c r="AV319" s="11" t="s">
        <v>80</v>
      </c>
      <c r="AW319" s="11" t="s">
        <v>36</v>
      </c>
      <c r="AX319" s="11" t="s">
        <v>72</v>
      </c>
      <c r="AY319" s="217" t="s">
        <v>162</v>
      </c>
    </row>
    <row r="320" spans="2:65" s="11" customFormat="1">
      <c r="B320" s="207"/>
      <c r="C320" s="208"/>
      <c r="D320" s="204" t="s">
        <v>173</v>
      </c>
      <c r="E320" s="209" t="s">
        <v>21</v>
      </c>
      <c r="F320" s="210" t="s">
        <v>415</v>
      </c>
      <c r="G320" s="208"/>
      <c r="H320" s="211" t="s">
        <v>21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173</v>
      </c>
      <c r="AU320" s="217" t="s">
        <v>82</v>
      </c>
      <c r="AV320" s="11" t="s">
        <v>80</v>
      </c>
      <c r="AW320" s="11" t="s">
        <v>36</v>
      </c>
      <c r="AX320" s="11" t="s">
        <v>72</v>
      </c>
      <c r="AY320" s="217" t="s">
        <v>162</v>
      </c>
    </row>
    <row r="321" spans="2:65" s="12" customFormat="1">
      <c r="B321" s="218"/>
      <c r="C321" s="219"/>
      <c r="D321" s="204" t="s">
        <v>173</v>
      </c>
      <c r="E321" s="220" t="s">
        <v>21</v>
      </c>
      <c r="F321" s="221" t="s">
        <v>846</v>
      </c>
      <c r="G321" s="219"/>
      <c r="H321" s="222">
        <v>194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173</v>
      </c>
      <c r="AU321" s="228" t="s">
        <v>82</v>
      </c>
      <c r="AV321" s="12" t="s">
        <v>82</v>
      </c>
      <c r="AW321" s="12" t="s">
        <v>36</v>
      </c>
      <c r="AX321" s="12" t="s">
        <v>72</v>
      </c>
      <c r="AY321" s="228" t="s">
        <v>162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417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2" customFormat="1">
      <c r="B323" s="218"/>
      <c r="C323" s="219"/>
      <c r="D323" s="204" t="s">
        <v>173</v>
      </c>
      <c r="E323" s="220" t="s">
        <v>21</v>
      </c>
      <c r="F323" s="221" t="s">
        <v>847</v>
      </c>
      <c r="G323" s="219"/>
      <c r="H323" s="222">
        <v>73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173</v>
      </c>
      <c r="AU323" s="228" t="s">
        <v>82</v>
      </c>
      <c r="AV323" s="12" t="s">
        <v>82</v>
      </c>
      <c r="AW323" s="12" t="s">
        <v>36</v>
      </c>
      <c r="AX323" s="12" t="s">
        <v>72</v>
      </c>
      <c r="AY323" s="228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817</v>
      </c>
      <c r="G324" s="219"/>
      <c r="H324" s="222">
        <v>33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1" customFormat="1">
      <c r="B325" s="207"/>
      <c r="C325" s="208"/>
      <c r="D325" s="204" t="s">
        <v>173</v>
      </c>
      <c r="E325" s="209" t="s">
        <v>21</v>
      </c>
      <c r="F325" s="210" t="s">
        <v>420</v>
      </c>
      <c r="G325" s="208"/>
      <c r="H325" s="211" t="s">
        <v>21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173</v>
      </c>
      <c r="AU325" s="217" t="s">
        <v>82</v>
      </c>
      <c r="AV325" s="11" t="s">
        <v>80</v>
      </c>
      <c r="AW325" s="11" t="s">
        <v>36</v>
      </c>
      <c r="AX325" s="11" t="s">
        <v>72</v>
      </c>
      <c r="AY325" s="217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848</v>
      </c>
      <c r="G326" s="219"/>
      <c r="H326" s="222">
        <v>217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3" customFormat="1">
      <c r="B327" s="229"/>
      <c r="C327" s="230"/>
      <c r="D327" s="231" t="s">
        <v>173</v>
      </c>
      <c r="E327" s="232" t="s">
        <v>21</v>
      </c>
      <c r="F327" s="233" t="s">
        <v>177</v>
      </c>
      <c r="G327" s="230"/>
      <c r="H327" s="234">
        <v>517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173</v>
      </c>
      <c r="AU327" s="240" t="s">
        <v>82</v>
      </c>
      <c r="AV327" s="13" t="s">
        <v>169</v>
      </c>
      <c r="AW327" s="13" t="s">
        <v>36</v>
      </c>
      <c r="AX327" s="13" t="s">
        <v>80</v>
      </c>
      <c r="AY327" s="240" t="s">
        <v>162</v>
      </c>
    </row>
    <row r="328" spans="2:65" s="1" customFormat="1" ht="20.45" customHeight="1">
      <c r="B328" s="40"/>
      <c r="C328" s="192" t="s">
        <v>422</v>
      </c>
      <c r="D328" s="192" t="s">
        <v>164</v>
      </c>
      <c r="E328" s="193" t="s">
        <v>423</v>
      </c>
      <c r="F328" s="194" t="s">
        <v>424</v>
      </c>
      <c r="G328" s="195" t="s">
        <v>412</v>
      </c>
      <c r="H328" s="196">
        <v>55</v>
      </c>
      <c r="I328" s="197"/>
      <c r="J328" s="198">
        <f>ROUND(I328*H328,2)</f>
        <v>0</v>
      </c>
      <c r="K328" s="194" t="s">
        <v>168</v>
      </c>
      <c r="L328" s="60"/>
      <c r="M328" s="199" t="s">
        <v>21</v>
      </c>
      <c r="N328" s="200" t="s">
        <v>43</v>
      </c>
      <c r="O328" s="41"/>
      <c r="P328" s="201">
        <f>O328*H328</f>
        <v>0</v>
      </c>
      <c r="Q328" s="201">
        <v>2.7999999999999998E-4</v>
      </c>
      <c r="R328" s="201">
        <f>Q328*H328</f>
        <v>1.5399999999999999E-2</v>
      </c>
      <c r="S328" s="201">
        <v>0</v>
      </c>
      <c r="T328" s="202">
        <f>S328*H328</f>
        <v>0</v>
      </c>
      <c r="AR328" s="23" t="s">
        <v>169</v>
      </c>
      <c r="AT328" s="23" t="s">
        <v>164</v>
      </c>
      <c r="AU328" s="23" t="s">
        <v>82</v>
      </c>
      <c r="AY328" s="23" t="s">
        <v>162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80</v>
      </c>
      <c r="BK328" s="203">
        <f>ROUND(I328*H328,2)</f>
        <v>0</v>
      </c>
      <c r="BL328" s="23" t="s">
        <v>169</v>
      </c>
      <c r="BM328" s="23" t="s">
        <v>849</v>
      </c>
    </row>
    <row r="329" spans="2:65" s="1" customFormat="1" ht="27">
      <c r="B329" s="40"/>
      <c r="C329" s="62"/>
      <c r="D329" s="204" t="s">
        <v>171</v>
      </c>
      <c r="E329" s="62"/>
      <c r="F329" s="205" t="s">
        <v>426</v>
      </c>
      <c r="G329" s="62"/>
      <c r="H329" s="62"/>
      <c r="I329" s="162"/>
      <c r="J329" s="62"/>
      <c r="K329" s="62"/>
      <c r="L329" s="60"/>
      <c r="M329" s="206"/>
      <c r="N329" s="41"/>
      <c r="O329" s="41"/>
      <c r="P329" s="41"/>
      <c r="Q329" s="41"/>
      <c r="R329" s="41"/>
      <c r="S329" s="41"/>
      <c r="T329" s="77"/>
      <c r="AT329" s="23" t="s">
        <v>171</v>
      </c>
      <c r="AU329" s="23" t="s">
        <v>82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789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427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2" customFormat="1">
      <c r="B332" s="218"/>
      <c r="C332" s="219"/>
      <c r="D332" s="204" t="s">
        <v>173</v>
      </c>
      <c r="E332" s="220" t="s">
        <v>21</v>
      </c>
      <c r="F332" s="221" t="s">
        <v>554</v>
      </c>
      <c r="G332" s="219"/>
      <c r="H332" s="222">
        <v>55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173</v>
      </c>
      <c r="AU332" s="228" t="s">
        <v>82</v>
      </c>
      <c r="AV332" s="12" t="s">
        <v>82</v>
      </c>
      <c r="AW332" s="12" t="s">
        <v>36</v>
      </c>
      <c r="AX332" s="12" t="s">
        <v>72</v>
      </c>
      <c r="AY332" s="228" t="s">
        <v>162</v>
      </c>
    </row>
    <row r="333" spans="2:65" s="13" customFormat="1">
      <c r="B333" s="229"/>
      <c r="C333" s="230"/>
      <c r="D333" s="231" t="s">
        <v>173</v>
      </c>
      <c r="E333" s="232" t="s">
        <v>21</v>
      </c>
      <c r="F333" s="233" t="s">
        <v>177</v>
      </c>
      <c r="G333" s="230"/>
      <c r="H333" s="234">
        <v>55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173</v>
      </c>
      <c r="AU333" s="240" t="s">
        <v>82</v>
      </c>
      <c r="AV333" s="13" t="s">
        <v>169</v>
      </c>
      <c r="AW333" s="13" t="s">
        <v>36</v>
      </c>
      <c r="AX333" s="13" t="s">
        <v>80</v>
      </c>
      <c r="AY333" s="240" t="s">
        <v>162</v>
      </c>
    </row>
    <row r="334" spans="2:65" s="1" customFormat="1" ht="20.45" customHeight="1">
      <c r="B334" s="40"/>
      <c r="C334" s="192" t="s">
        <v>429</v>
      </c>
      <c r="D334" s="192" t="s">
        <v>164</v>
      </c>
      <c r="E334" s="193" t="s">
        <v>430</v>
      </c>
      <c r="F334" s="194" t="s">
        <v>431</v>
      </c>
      <c r="G334" s="195" t="s">
        <v>167</v>
      </c>
      <c r="H334" s="196">
        <v>4</v>
      </c>
      <c r="I334" s="197"/>
      <c r="J334" s="198">
        <f>ROUND(I334*H334,2)</f>
        <v>0</v>
      </c>
      <c r="K334" s="194" t="s">
        <v>168</v>
      </c>
      <c r="L334" s="60"/>
      <c r="M334" s="199" t="s">
        <v>21</v>
      </c>
      <c r="N334" s="200" t="s">
        <v>43</v>
      </c>
      <c r="O334" s="41"/>
      <c r="P334" s="201">
        <f>O334*H334</f>
        <v>0</v>
      </c>
      <c r="Q334" s="201">
        <v>2.45329</v>
      </c>
      <c r="R334" s="201">
        <f>Q334*H334</f>
        <v>9.8131599999999999</v>
      </c>
      <c r="S334" s="201">
        <v>0</v>
      </c>
      <c r="T334" s="202">
        <f>S334*H334</f>
        <v>0</v>
      </c>
      <c r="AR334" s="23" t="s">
        <v>169</v>
      </c>
      <c r="AT334" s="23" t="s">
        <v>164</v>
      </c>
      <c r="AU334" s="23" t="s">
        <v>82</v>
      </c>
      <c r="AY334" s="23" t="s">
        <v>162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3" t="s">
        <v>80</v>
      </c>
      <c r="BK334" s="203">
        <f>ROUND(I334*H334,2)</f>
        <v>0</v>
      </c>
      <c r="BL334" s="23" t="s">
        <v>169</v>
      </c>
      <c r="BM334" s="23" t="s">
        <v>850</v>
      </c>
    </row>
    <row r="335" spans="2:65" s="1" customFormat="1">
      <c r="B335" s="40"/>
      <c r="C335" s="62"/>
      <c r="D335" s="204" t="s">
        <v>171</v>
      </c>
      <c r="E335" s="62"/>
      <c r="F335" s="205" t="s">
        <v>433</v>
      </c>
      <c r="G335" s="62"/>
      <c r="H335" s="62"/>
      <c r="I335" s="162"/>
      <c r="J335" s="62"/>
      <c r="K335" s="62"/>
      <c r="L335" s="60"/>
      <c r="M335" s="206"/>
      <c r="N335" s="41"/>
      <c r="O335" s="41"/>
      <c r="P335" s="41"/>
      <c r="Q335" s="41"/>
      <c r="R335" s="41"/>
      <c r="S335" s="41"/>
      <c r="T335" s="77"/>
      <c r="AT335" s="23" t="s">
        <v>171</v>
      </c>
      <c r="AU335" s="23" t="s">
        <v>82</v>
      </c>
    </row>
    <row r="336" spans="2:65" s="11" customFormat="1">
      <c r="B336" s="207"/>
      <c r="C336" s="208"/>
      <c r="D336" s="204" t="s">
        <v>173</v>
      </c>
      <c r="E336" s="209" t="s">
        <v>21</v>
      </c>
      <c r="F336" s="210" t="s">
        <v>789</v>
      </c>
      <c r="G336" s="208"/>
      <c r="H336" s="211" t="s">
        <v>21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173</v>
      </c>
      <c r="AU336" s="217" t="s">
        <v>82</v>
      </c>
      <c r="AV336" s="11" t="s">
        <v>80</v>
      </c>
      <c r="AW336" s="11" t="s">
        <v>36</v>
      </c>
      <c r="AX336" s="11" t="s">
        <v>72</v>
      </c>
      <c r="AY336" s="217" t="s">
        <v>162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434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2" customFormat="1">
      <c r="B338" s="218"/>
      <c r="C338" s="219"/>
      <c r="D338" s="204" t="s">
        <v>173</v>
      </c>
      <c r="E338" s="220" t="s">
        <v>21</v>
      </c>
      <c r="F338" s="221" t="s">
        <v>169</v>
      </c>
      <c r="G338" s="219"/>
      <c r="H338" s="222">
        <v>4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173</v>
      </c>
      <c r="AU338" s="228" t="s">
        <v>82</v>
      </c>
      <c r="AV338" s="12" t="s">
        <v>82</v>
      </c>
      <c r="AW338" s="12" t="s">
        <v>36</v>
      </c>
      <c r="AX338" s="12" t="s">
        <v>72</v>
      </c>
      <c r="AY338" s="228" t="s">
        <v>162</v>
      </c>
    </row>
    <row r="339" spans="2:65" s="13" customFormat="1">
      <c r="B339" s="229"/>
      <c r="C339" s="230"/>
      <c r="D339" s="231" t="s">
        <v>173</v>
      </c>
      <c r="E339" s="232" t="s">
        <v>21</v>
      </c>
      <c r="F339" s="233" t="s">
        <v>177</v>
      </c>
      <c r="G339" s="230"/>
      <c r="H339" s="234">
        <v>4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173</v>
      </c>
      <c r="AU339" s="240" t="s">
        <v>82</v>
      </c>
      <c r="AV339" s="13" t="s">
        <v>169</v>
      </c>
      <c r="AW339" s="13" t="s">
        <v>36</v>
      </c>
      <c r="AX339" s="13" t="s">
        <v>80</v>
      </c>
      <c r="AY339" s="240" t="s">
        <v>162</v>
      </c>
    </row>
    <row r="340" spans="2:65" s="1" customFormat="1" ht="28.9" customHeight="1">
      <c r="B340" s="40"/>
      <c r="C340" s="192" t="s">
        <v>435</v>
      </c>
      <c r="D340" s="192" t="s">
        <v>164</v>
      </c>
      <c r="E340" s="193" t="s">
        <v>436</v>
      </c>
      <c r="F340" s="194" t="s">
        <v>437</v>
      </c>
      <c r="G340" s="195" t="s">
        <v>412</v>
      </c>
      <c r="H340" s="196">
        <v>64</v>
      </c>
      <c r="I340" s="197"/>
      <c r="J340" s="198">
        <f>ROUND(I340*H340,2)</f>
        <v>0</v>
      </c>
      <c r="K340" s="194" t="s">
        <v>168</v>
      </c>
      <c r="L340" s="60"/>
      <c r="M340" s="199" t="s">
        <v>21</v>
      </c>
      <c r="N340" s="200" t="s">
        <v>43</v>
      </c>
      <c r="O340" s="41"/>
      <c r="P340" s="201">
        <f>O340*H340</f>
        <v>0</v>
      </c>
      <c r="Q340" s="201">
        <v>5.1200000000000004E-3</v>
      </c>
      <c r="R340" s="201">
        <f>Q340*H340</f>
        <v>0.32768000000000003</v>
      </c>
      <c r="S340" s="201">
        <v>0</v>
      </c>
      <c r="T340" s="202">
        <f>S340*H340</f>
        <v>0</v>
      </c>
      <c r="AR340" s="23" t="s">
        <v>169</v>
      </c>
      <c r="AT340" s="23" t="s">
        <v>164</v>
      </c>
      <c r="AU340" s="23" t="s">
        <v>82</v>
      </c>
      <c r="AY340" s="23" t="s">
        <v>162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80</v>
      </c>
      <c r="BK340" s="203">
        <f>ROUND(I340*H340,2)</f>
        <v>0</v>
      </c>
      <c r="BL340" s="23" t="s">
        <v>169</v>
      </c>
      <c r="BM340" s="23" t="s">
        <v>851</v>
      </c>
    </row>
    <row r="341" spans="2:65" s="1" customFormat="1" ht="40.5">
      <c r="B341" s="40"/>
      <c r="C341" s="62"/>
      <c r="D341" s="204" t="s">
        <v>171</v>
      </c>
      <c r="E341" s="62"/>
      <c r="F341" s="205" t="s">
        <v>439</v>
      </c>
      <c r="G341" s="62"/>
      <c r="H341" s="62"/>
      <c r="I341" s="162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171</v>
      </c>
      <c r="AU341" s="23" t="s">
        <v>82</v>
      </c>
    </row>
    <row r="342" spans="2:65" s="11" customFormat="1">
      <c r="B342" s="207"/>
      <c r="C342" s="208"/>
      <c r="D342" s="204" t="s">
        <v>173</v>
      </c>
      <c r="E342" s="209" t="s">
        <v>21</v>
      </c>
      <c r="F342" s="210" t="s">
        <v>789</v>
      </c>
      <c r="G342" s="208"/>
      <c r="H342" s="211" t="s">
        <v>21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173</v>
      </c>
      <c r="AU342" s="217" t="s">
        <v>82</v>
      </c>
      <c r="AV342" s="11" t="s">
        <v>80</v>
      </c>
      <c r="AW342" s="11" t="s">
        <v>36</v>
      </c>
      <c r="AX342" s="11" t="s">
        <v>72</v>
      </c>
      <c r="AY342" s="217" t="s">
        <v>162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440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2" customFormat="1">
      <c r="B344" s="218"/>
      <c r="C344" s="219"/>
      <c r="D344" s="204" t="s">
        <v>173</v>
      </c>
      <c r="E344" s="220" t="s">
        <v>21</v>
      </c>
      <c r="F344" s="221" t="s">
        <v>614</v>
      </c>
      <c r="G344" s="219"/>
      <c r="H344" s="222">
        <v>64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173</v>
      </c>
      <c r="AU344" s="228" t="s">
        <v>82</v>
      </c>
      <c r="AV344" s="12" t="s">
        <v>82</v>
      </c>
      <c r="AW344" s="12" t="s">
        <v>36</v>
      </c>
      <c r="AX344" s="12" t="s">
        <v>72</v>
      </c>
      <c r="AY344" s="228" t="s">
        <v>162</v>
      </c>
    </row>
    <row r="345" spans="2:65" s="13" customFormat="1">
      <c r="B345" s="229"/>
      <c r="C345" s="230"/>
      <c r="D345" s="204" t="s">
        <v>173</v>
      </c>
      <c r="E345" s="251" t="s">
        <v>21</v>
      </c>
      <c r="F345" s="252" t="s">
        <v>177</v>
      </c>
      <c r="G345" s="230"/>
      <c r="H345" s="253">
        <v>64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173</v>
      </c>
      <c r="AU345" s="240" t="s">
        <v>82</v>
      </c>
      <c r="AV345" s="13" t="s">
        <v>169</v>
      </c>
      <c r="AW345" s="13" t="s">
        <v>36</v>
      </c>
      <c r="AX345" s="13" t="s">
        <v>80</v>
      </c>
      <c r="AY345" s="240" t="s">
        <v>162</v>
      </c>
    </row>
    <row r="346" spans="2:65" s="10" customFormat="1" ht="29.85" customHeight="1">
      <c r="B346" s="175"/>
      <c r="C346" s="176"/>
      <c r="D346" s="189" t="s">
        <v>71</v>
      </c>
      <c r="E346" s="190" t="s">
        <v>183</v>
      </c>
      <c r="F346" s="190" t="s">
        <v>442</v>
      </c>
      <c r="G346" s="176"/>
      <c r="H346" s="176"/>
      <c r="I346" s="179"/>
      <c r="J346" s="191">
        <f>BK346</f>
        <v>0</v>
      </c>
      <c r="K346" s="176"/>
      <c r="L346" s="181"/>
      <c r="M346" s="182"/>
      <c r="N346" s="183"/>
      <c r="O346" s="183"/>
      <c r="P346" s="184">
        <f>SUM(P347:P396)</f>
        <v>0</v>
      </c>
      <c r="Q346" s="183"/>
      <c r="R346" s="184">
        <f>SUM(R347:R396)</f>
        <v>73.224980520000003</v>
      </c>
      <c r="S346" s="183"/>
      <c r="T346" s="185">
        <f>SUM(T347:T396)</f>
        <v>0</v>
      </c>
      <c r="AR346" s="186" t="s">
        <v>80</v>
      </c>
      <c r="AT346" s="187" t="s">
        <v>71</v>
      </c>
      <c r="AU346" s="187" t="s">
        <v>80</v>
      </c>
      <c r="AY346" s="186" t="s">
        <v>162</v>
      </c>
      <c r="BK346" s="188">
        <f>SUM(BK347:BK396)</f>
        <v>0</v>
      </c>
    </row>
    <row r="347" spans="2:65" s="1" customFormat="1" ht="20.45" customHeight="1">
      <c r="B347" s="40"/>
      <c r="C347" s="192" t="s">
        <v>443</v>
      </c>
      <c r="D347" s="192" t="s">
        <v>164</v>
      </c>
      <c r="E347" s="193" t="s">
        <v>444</v>
      </c>
      <c r="F347" s="194" t="s">
        <v>445</v>
      </c>
      <c r="G347" s="195" t="s">
        <v>262</v>
      </c>
      <c r="H347" s="196">
        <v>103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0.03</v>
      </c>
      <c r="R347" s="201">
        <f>Q347*H347</f>
        <v>3.09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852</v>
      </c>
    </row>
    <row r="348" spans="2:65" s="1" customFormat="1" ht="40.5">
      <c r="B348" s="40"/>
      <c r="C348" s="62"/>
      <c r="D348" s="204" t="s">
        <v>171</v>
      </c>
      <c r="E348" s="62"/>
      <c r="F348" s="205" t="s">
        <v>447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789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448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853</v>
      </c>
      <c r="G351" s="219"/>
      <c r="H351" s="222">
        <v>103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31" t="s">
        <v>173</v>
      </c>
      <c r="E352" s="232" t="s">
        <v>21</v>
      </c>
      <c r="F352" s="233" t="s">
        <v>177</v>
      </c>
      <c r="G352" s="230"/>
      <c r="H352" s="234">
        <v>103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" customFormat="1" ht="20.45" customHeight="1">
      <c r="B353" s="40"/>
      <c r="C353" s="192" t="s">
        <v>450</v>
      </c>
      <c r="D353" s="192" t="s">
        <v>164</v>
      </c>
      <c r="E353" s="193" t="s">
        <v>451</v>
      </c>
      <c r="F353" s="194" t="s">
        <v>452</v>
      </c>
      <c r="G353" s="195" t="s">
        <v>167</v>
      </c>
      <c r="H353" s="196">
        <v>1.2</v>
      </c>
      <c r="I353" s="197"/>
      <c r="J353" s="198">
        <f>ROUND(I353*H353,2)</f>
        <v>0</v>
      </c>
      <c r="K353" s="194" t="s">
        <v>168</v>
      </c>
      <c r="L353" s="60"/>
      <c r="M353" s="199" t="s">
        <v>21</v>
      </c>
      <c r="N353" s="200" t="s">
        <v>43</v>
      </c>
      <c r="O353" s="41"/>
      <c r="P353" s="201">
        <f>O353*H353</f>
        <v>0</v>
      </c>
      <c r="Q353" s="201">
        <v>3.0999400000000001</v>
      </c>
      <c r="R353" s="201">
        <f>Q353*H353</f>
        <v>3.7199279999999999</v>
      </c>
      <c r="S353" s="201">
        <v>0</v>
      </c>
      <c r="T353" s="202">
        <f>S353*H353</f>
        <v>0</v>
      </c>
      <c r="AR353" s="23" t="s">
        <v>169</v>
      </c>
      <c r="AT353" s="23" t="s">
        <v>164</v>
      </c>
      <c r="AU353" s="23" t="s">
        <v>82</v>
      </c>
      <c r="AY353" s="23" t="s">
        <v>162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80</v>
      </c>
      <c r="BK353" s="203">
        <f>ROUND(I353*H353,2)</f>
        <v>0</v>
      </c>
      <c r="BL353" s="23" t="s">
        <v>169</v>
      </c>
      <c r="BM353" s="23" t="s">
        <v>854</v>
      </c>
    </row>
    <row r="354" spans="2:65" s="1" customFormat="1" ht="67.5">
      <c r="B354" s="40"/>
      <c r="C354" s="62"/>
      <c r="D354" s="204" t="s">
        <v>171</v>
      </c>
      <c r="E354" s="62"/>
      <c r="F354" s="205" t="s">
        <v>454</v>
      </c>
      <c r="G354" s="62"/>
      <c r="H354" s="62"/>
      <c r="I354" s="162"/>
      <c r="J354" s="62"/>
      <c r="K354" s="62"/>
      <c r="L354" s="60"/>
      <c r="M354" s="206"/>
      <c r="N354" s="41"/>
      <c r="O354" s="41"/>
      <c r="P354" s="41"/>
      <c r="Q354" s="41"/>
      <c r="R354" s="41"/>
      <c r="S354" s="41"/>
      <c r="T354" s="77"/>
      <c r="AT354" s="23" t="s">
        <v>171</v>
      </c>
      <c r="AU354" s="23" t="s">
        <v>82</v>
      </c>
    </row>
    <row r="355" spans="2:65" s="11" customFormat="1">
      <c r="B355" s="207"/>
      <c r="C355" s="208"/>
      <c r="D355" s="204" t="s">
        <v>173</v>
      </c>
      <c r="E355" s="209" t="s">
        <v>21</v>
      </c>
      <c r="F355" s="210" t="s">
        <v>789</v>
      </c>
      <c r="G355" s="208"/>
      <c r="H355" s="211" t="s">
        <v>21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173</v>
      </c>
      <c r="AU355" s="217" t="s">
        <v>82</v>
      </c>
      <c r="AV355" s="11" t="s">
        <v>80</v>
      </c>
      <c r="AW355" s="11" t="s">
        <v>36</v>
      </c>
      <c r="AX355" s="11" t="s">
        <v>72</v>
      </c>
      <c r="AY355" s="217" t="s">
        <v>162</v>
      </c>
    </row>
    <row r="356" spans="2:65" s="12" customFormat="1">
      <c r="B356" s="218"/>
      <c r="C356" s="219"/>
      <c r="D356" s="204" t="s">
        <v>173</v>
      </c>
      <c r="E356" s="220" t="s">
        <v>21</v>
      </c>
      <c r="F356" s="221" t="s">
        <v>737</v>
      </c>
      <c r="G356" s="219"/>
      <c r="H356" s="222">
        <v>1.2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173</v>
      </c>
      <c r="AU356" s="228" t="s">
        <v>82</v>
      </c>
      <c r="AV356" s="12" t="s">
        <v>82</v>
      </c>
      <c r="AW356" s="12" t="s">
        <v>36</v>
      </c>
      <c r="AX356" s="12" t="s">
        <v>72</v>
      </c>
      <c r="AY356" s="228" t="s">
        <v>162</v>
      </c>
    </row>
    <row r="357" spans="2:65" s="13" customFormat="1">
      <c r="B357" s="229"/>
      <c r="C357" s="230"/>
      <c r="D357" s="231" t="s">
        <v>173</v>
      </c>
      <c r="E357" s="232" t="s">
        <v>21</v>
      </c>
      <c r="F357" s="233" t="s">
        <v>177</v>
      </c>
      <c r="G357" s="230"/>
      <c r="H357" s="234">
        <v>1.2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173</v>
      </c>
      <c r="AU357" s="240" t="s">
        <v>82</v>
      </c>
      <c r="AV357" s="13" t="s">
        <v>169</v>
      </c>
      <c r="AW357" s="13" t="s">
        <v>36</v>
      </c>
      <c r="AX357" s="13" t="s">
        <v>80</v>
      </c>
      <c r="AY357" s="240" t="s">
        <v>162</v>
      </c>
    </row>
    <row r="358" spans="2:65" s="1" customFormat="1" ht="28.9" customHeight="1">
      <c r="B358" s="40"/>
      <c r="C358" s="192" t="s">
        <v>456</v>
      </c>
      <c r="D358" s="192" t="s">
        <v>164</v>
      </c>
      <c r="E358" s="193" t="s">
        <v>457</v>
      </c>
      <c r="F358" s="194" t="s">
        <v>458</v>
      </c>
      <c r="G358" s="195" t="s">
        <v>167</v>
      </c>
      <c r="H358" s="196">
        <v>11.529</v>
      </c>
      <c r="I358" s="197"/>
      <c r="J358" s="198">
        <f>ROUND(I358*H358,2)</f>
        <v>0</v>
      </c>
      <c r="K358" s="194" t="s">
        <v>168</v>
      </c>
      <c r="L358" s="60"/>
      <c r="M358" s="199" t="s">
        <v>21</v>
      </c>
      <c r="N358" s="200" t="s">
        <v>43</v>
      </c>
      <c r="O358" s="41"/>
      <c r="P358" s="201">
        <f>O358*H358</f>
        <v>0</v>
      </c>
      <c r="Q358" s="201">
        <v>3.11388</v>
      </c>
      <c r="R358" s="201">
        <f>Q358*H358</f>
        <v>35.899922519999997</v>
      </c>
      <c r="S358" s="201">
        <v>0</v>
      </c>
      <c r="T358" s="202">
        <f>S358*H358</f>
        <v>0</v>
      </c>
      <c r="AR358" s="23" t="s">
        <v>169</v>
      </c>
      <c r="AT358" s="23" t="s">
        <v>164</v>
      </c>
      <c r="AU358" s="23" t="s">
        <v>82</v>
      </c>
      <c r="AY358" s="23" t="s">
        <v>162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80</v>
      </c>
      <c r="BK358" s="203">
        <f>ROUND(I358*H358,2)</f>
        <v>0</v>
      </c>
      <c r="BL358" s="23" t="s">
        <v>169</v>
      </c>
      <c r="BM358" s="23" t="s">
        <v>855</v>
      </c>
    </row>
    <row r="359" spans="2:65" s="1" customFormat="1" ht="54">
      <c r="B359" s="40"/>
      <c r="C359" s="62"/>
      <c r="D359" s="204" t="s">
        <v>171</v>
      </c>
      <c r="E359" s="62"/>
      <c r="F359" s="205" t="s">
        <v>460</v>
      </c>
      <c r="G359" s="62"/>
      <c r="H359" s="62"/>
      <c r="I359" s="162"/>
      <c r="J359" s="62"/>
      <c r="K359" s="62"/>
      <c r="L359" s="60"/>
      <c r="M359" s="206"/>
      <c r="N359" s="41"/>
      <c r="O359" s="41"/>
      <c r="P359" s="41"/>
      <c r="Q359" s="41"/>
      <c r="R359" s="41"/>
      <c r="S359" s="41"/>
      <c r="T359" s="77"/>
      <c r="AT359" s="23" t="s">
        <v>171</v>
      </c>
      <c r="AU359" s="23" t="s">
        <v>82</v>
      </c>
    </row>
    <row r="360" spans="2:65" s="11" customFormat="1">
      <c r="B360" s="207"/>
      <c r="C360" s="208"/>
      <c r="D360" s="204" t="s">
        <v>173</v>
      </c>
      <c r="E360" s="209" t="s">
        <v>21</v>
      </c>
      <c r="F360" s="210" t="s">
        <v>789</v>
      </c>
      <c r="G360" s="208"/>
      <c r="H360" s="211" t="s">
        <v>21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173</v>
      </c>
      <c r="AU360" s="217" t="s">
        <v>82</v>
      </c>
      <c r="AV360" s="11" t="s">
        <v>80</v>
      </c>
      <c r="AW360" s="11" t="s">
        <v>36</v>
      </c>
      <c r="AX360" s="11" t="s">
        <v>72</v>
      </c>
      <c r="AY360" s="217" t="s">
        <v>162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461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856</v>
      </c>
      <c r="G362" s="219"/>
      <c r="H362" s="222">
        <v>11.529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3" customFormat="1">
      <c r="B363" s="229"/>
      <c r="C363" s="230"/>
      <c r="D363" s="231" t="s">
        <v>173</v>
      </c>
      <c r="E363" s="232" t="s">
        <v>21</v>
      </c>
      <c r="F363" s="233" t="s">
        <v>177</v>
      </c>
      <c r="G363" s="230"/>
      <c r="H363" s="234">
        <v>11.529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173</v>
      </c>
      <c r="AU363" s="240" t="s">
        <v>82</v>
      </c>
      <c r="AV363" s="13" t="s">
        <v>169</v>
      </c>
      <c r="AW363" s="13" t="s">
        <v>36</v>
      </c>
      <c r="AX363" s="13" t="s">
        <v>80</v>
      </c>
      <c r="AY363" s="240" t="s">
        <v>162</v>
      </c>
    </row>
    <row r="364" spans="2:65" s="1" customFormat="1" ht="20.45" customHeight="1">
      <c r="B364" s="40"/>
      <c r="C364" s="192" t="s">
        <v>463</v>
      </c>
      <c r="D364" s="192" t="s">
        <v>164</v>
      </c>
      <c r="E364" s="193" t="s">
        <v>464</v>
      </c>
      <c r="F364" s="194" t="s">
        <v>465</v>
      </c>
      <c r="G364" s="195" t="s">
        <v>167</v>
      </c>
      <c r="H364" s="196">
        <v>63</v>
      </c>
      <c r="I364" s="197"/>
      <c r="J364" s="198">
        <f>ROUND(I364*H364,2)</f>
        <v>0</v>
      </c>
      <c r="K364" s="194" t="s">
        <v>168</v>
      </c>
      <c r="L364" s="60"/>
      <c r="M364" s="199" t="s">
        <v>21</v>
      </c>
      <c r="N364" s="200" t="s">
        <v>43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169</v>
      </c>
      <c r="AT364" s="23" t="s">
        <v>164</v>
      </c>
      <c r="AU364" s="23" t="s">
        <v>82</v>
      </c>
      <c r="AY364" s="23" t="s">
        <v>162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80</v>
      </c>
      <c r="BK364" s="203">
        <f>ROUND(I364*H364,2)</f>
        <v>0</v>
      </c>
      <c r="BL364" s="23" t="s">
        <v>169</v>
      </c>
      <c r="BM364" s="23" t="s">
        <v>857</v>
      </c>
    </row>
    <row r="365" spans="2:65" s="1" customFormat="1" ht="54">
      <c r="B365" s="40"/>
      <c r="C365" s="62"/>
      <c r="D365" s="204" t="s">
        <v>171</v>
      </c>
      <c r="E365" s="62"/>
      <c r="F365" s="205" t="s">
        <v>467</v>
      </c>
      <c r="G365" s="62"/>
      <c r="H365" s="62"/>
      <c r="I365" s="162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171</v>
      </c>
      <c r="AU365" s="23" t="s">
        <v>82</v>
      </c>
    </row>
    <row r="366" spans="2:65" s="11" customFormat="1">
      <c r="B366" s="207"/>
      <c r="C366" s="208"/>
      <c r="D366" s="204" t="s">
        <v>173</v>
      </c>
      <c r="E366" s="209" t="s">
        <v>21</v>
      </c>
      <c r="F366" s="210" t="s">
        <v>789</v>
      </c>
      <c r="G366" s="208"/>
      <c r="H366" s="211" t="s">
        <v>21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173</v>
      </c>
      <c r="AU366" s="217" t="s">
        <v>82</v>
      </c>
      <c r="AV366" s="11" t="s">
        <v>80</v>
      </c>
      <c r="AW366" s="11" t="s">
        <v>36</v>
      </c>
      <c r="AX366" s="11" t="s">
        <v>72</v>
      </c>
      <c r="AY366" s="217" t="s">
        <v>162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468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608</v>
      </c>
      <c r="G368" s="219"/>
      <c r="H368" s="222">
        <v>63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63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470</v>
      </c>
      <c r="D370" s="192" t="s">
        <v>164</v>
      </c>
      <c r="E370" s="193" t="s">
        <v>471</v>
      </c>
      <c r="F370" s="194" t="s">
        <v>472</v>
      </c>
      <c r="G370" s="195" t="s">
        <v>167</v>
      </c>
      <c r="H370" s="196">
        <v>174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858</v>
      </c>
    </row>
    <row r="371" spans="2:65" s="1" customFormat="1" ht="54">
      <c r="B371" s="40"/>
      <c r="C371" s="62"/>
      <c r="D371" s="204" t="s">
        <v>171</v>
      </c>
      <c r="E371" s="62"/>
      <c r="F371" s="205" t="s">
        <v>474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789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2" customFormat="1">
      <c r="B373" s="218"/>
      <c r="C373" s="219"/>
      <c r="D373" s="204" t="s">
        <v>173</v>
      </c>
      <c r="E373" s="220" t="s">
        <v>21</v>
      </c>
      <c r="F373" s="221" t="s">
        <v>859</v>
      </c>
      <c r="G373" s="219"/>
      <c r="H373" s="222">
        <v>94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173</v>
      </c>
      <c r="AU373" s="228" t="s">
        <v>82</v>
      </c>
      <c r="AV373" s="12" t="s">
        <v>82</v>
      </c>
      <c r="AW373" s="12" t="s">
        <v>36</v>
      </c>
      <c r="AX373" s="12" t="s">
        <v>72</v>
      </c>
      <c r="AY373" s="228" t="s">
        <v>162</v>
      </c>
    </row>
    <row r="374" spans="2:65" s="12" customFormat="1">
      <c r="B374" s="218"/>
      <c r="C374" s="219"/>
      <c r="D374" s="204" t="s">
        <v>173</v>
      </c>
      <c r="E374" s="220" t="s">
        <v>21</v>
      </c>
      <c r="F374" s="221" t="s">
        <v>860</v>
      </c>
      <c r="G374" s="219"/>
      <c r="H374" s="222">
        <v>51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173</v>
      </c>
      <c r="AU374" s="228" t="s">
        <v>82</v>
      </c>
      <c r="AV374" s="12" t="s">
        <v>82</v>
      </c>
      <c r="AW374" s="12" t="s">
        <v>36</v>
      </c>
      <c r="AX374" s="12" t="s">
        <v>72</v>
      </c>
      <c r="AY374" s="228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861</v>
      </c>
      <c r="G375" s="219"/>
      <c r="H375" s="222">
        <v>29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31" t="s">
        <v>173</v>
      </c>
      <c r="E376" s="232" t="s">
        <v>21</v>
      </c>
      <c r="F376" s="233" t="s">
        <v>177</v>
      </c>
      <c r="G376" s="230"/>
      <c r="H376" s="234">
        <v>174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" customFormat="1" ht="20.45" customHeight="1">
      <c r="B377" s="40"/>
      <c r="C377" s="192" t="s">
        <v>478</v>
      </c>
      <c r="D377" s="192" t="s">
        <v>164</v>
      </c>
      <c r="E377" s="193" t="s">
        <v>479</v>
      </c>
      <c r="F377" s="194" t="s">
        <v>480</v>
      </c>
      <c r="G377" s="195" t="s">
        <v>262</v>
      </c>
      <c r="H377" s="196">
        <v>225</v>
      </c>
      <c r="I377" s="197"/>
      <c r="J377" s="198">
        <f>ROUND(I377*H377,2)</f>
        <v>0</v>
      </c>
      <c r="K377" s="194" t="s">
        <v>168</v>
      </c>
      <c r="L377" s="60"/>
      <c r="M377" s="199" t="s">
        <v>21</v>
      </c>
      <c r="N377" s="200" t="s">
        <v>43</v>
      </c>
      <c r="O377" s="41"/>
      <c r="P377" s="201">
        <f>O377*H377</f>
        <v>0</v>
      </c>
      <c r="Q377" s="201">
        <v>7.6499999999999997E-3</v>
      </c>
      <c r="R377" s="201">
        <f>Q377*H377</f>
        <v>1.7212499999999999</v>
      </c>
      <c r="S377" s="201">
        <v>0</v>
      </c>
      <c r="T377" s="202">
        <f>S377*H377</f>
        <v>0</v>
      </c>
      <c r="AR377" s="23" t="s">
        <v>169</v>
      </c>
      <c r="AT377" s="23" t="s">
        <v>164</v>
      </c>
      <c r="AU377" s="23" t="s">
        <v>82</v>
      </c>
      <c r="AY377" s="23" t="s">
        <v>162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3" t="s">
        <v>80</v>
      </c>
      <c r="BK377" s="203">
        <f>ROUND(I377*H377,2)</f>
        <v>0</v>
      </c>
      <c r="BL377" s="23" t="s">
        <v>169</v>
      </c>
      <c r="BM377" s="23" t="s">
        <v>862</v>
      </c>
    </row>
    <row r="378" spans="2:65" s="1" customFormat="1" ht="54">
      <c r="B378" s="40"/>
      <c r="C378" s="62"/>
      <c r="D378" s="204" t="s">
        <v>171</v>
      </c>
      <c r="E378" s="62"/>
      <c r="F378" s="205" t="s">
        <v>482</v>
      </c>
      <c r="G378" s="62"/>
      <c r="H378" s="62"/>
      <c r="I378" s="162"/>
      <c r="J378" s="62"/>
      <c r="K378" s="62"/>
      <c r="L378" s="60"/>
      <c r="M378" s="206"/>
      <c r="N378" s="41"/>
      <c r="O378" s="41"/>
      <c r="P378" s="41"/>
      <c r="Q378" s="41"/>
      <c r="R378" s="41"/>
      <c r="S378" s="41"/>
      <c r="T378" s="77"/>
      <c r="AT378" s="23" t="s">
        <v>171</v>
      </c>
      <c r="AU378" s="23" t="s">
        <v>82</v>
      </c>
    </row>
    <row r="379" spans="2:65" s="11" customFormat="1">
      <c r="B379" s="207"/>
      <c r="C379" s="208"/>
      <c r="D379" s="204" t="s">
        <v>173</v>
      </c>
      <c r="E379" s="209" t="s">
        <v>21</v>
      </c>
      <c r="F379" s="210" t="s">
        <v>789</v>
      </c>
      <c r="G379" s="208"/>
      <c r="H379" s="211" t="s">
        <v>21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173</v>
      </c>
      <c r="AU379" s="217" t="s">
        <v>82</v>
      </c>
      <c r="AV379" s="11" t="s">
        <v>80</v>
      </c>
      <c r="AW379" s="11" t="s">
        <v>36</v>
      </c>
      <c r="AX379" s="11" t="s">
        <v>72</v>
      </c>
      <c r="AY379" s="217" t="s">
        <v>162</v>
      </c>
    </row>
    <row r="380" spans="2:65" s="12" customFormat="1">
      <c r="B380" s="218"/>
      <c r="C380" s="219"/>
      <c r="D380" s="204" t="s">
        <v>173</v>
      </c>
      <c r="E380" s="220" t="s">
        <v>21</v>
      </c>
      <c r="F380" s="221" t="s">
        <v>863</v>
      </c>
      <c r="G380" s="219"/>
      <c r="H380" s="222">
        <v>107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173</v>
      </c>
      <c r="AU380" s="228" t="s">
        <v>82</v>
      </c>
      <c r="AV380" s="12" t="s">
        <v>82</v>
      </c>
      <c r="AW380" s="12" t="s">
        <v>36</v>
      </c>
      <c r="AX380" s="12" t="s">
        <v>72</v>
      </c>
      <c r="AY380" s="228" t="s">
        <v>162</v>
      </c>
    </row>
    <row r="381" spans="2:65" s="12" customFormat="1">
      <c r="B381" s="218"/>
      <c r="C381" s="219"/>
      <c r="D381" s="204" t="s">
        <v>173</v>
      </c>
      <c r="E381" s="220" t="s">
        <v>21</v>
      </c>
      <c r="F381" s="221" t="s">
        <v>418</v>
      </c>
      <c r="G381" s="219"/>
      <c r="H381" s="222">
        <v>64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173</v>
      </c>
      <c r="AU381" s="228" t="s">
        <v>82</v>
      </c>
      <c r="AV381" s="12" t="s">
        <v>82</v>
      </c>
      <c r="AW381" s="12" t="s">
        <v>36</v>
      </c>
      <c r="AX381" s="12" t="s">
        <v>72</v>
      </c>
      <c r="AY381" s="228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864</v>
      </c>
      <c r="G382" s="219"/>
      <c r="H382" s="222">
        <v>48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2" customFormat="1">
      <c r="B383" s="218"/>
      <c r="C383" s="219"/>
      <c r="D383" s="204" t="s">
        <v>173</v>
      </c>
      <c r="E383" s="220" t="s">
        <v>21</v>
      </c>
      <c r="F383" s="221" t="s">
        <v>486</v>
      </c>
      <c r="G383" s="219"/>
      <c r="H383" s="222">
        <v>6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173</v>
      </c>
      <c r="AU383" s="228" t="s">
        <v>82</v>
      </c>
      <c r="AV383" s="12" t="s">
        <v>82</v>
      </c>
      <c r="AW383" s="12" t="s">
        <v>36</v>
      </c>
      <c r="AX383" s="12" t="s">
        <v>72</v>
      </c>
      <c r="AY383" s="228" t="s">
        <v>162</v>
      </c>
    </row>
    <row r="384" spans="2:65" s="13" customFormat="1">
      <c r="B384" s="229"/>
      <c r="C384" s="230"/>
      <c r="D384" s="231" t="s">
        <v>173</v>
      </c>
      <c r="E384" s="232" t="s">
        <v>21</v>
      </c>
      <c r="F384" s="233" t="s">
        <v>177</v>
      </c>
      <c r="G384" s="230"/>
      <c r="H384" s="234">
        <v>225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173</v>
      </c>
      <c r="AU384" s="240" t="s">
        <v>82</v>
      </c>
      <c r="AV384" s="13" t="s">
        <v>169</v>
      </c>
      <c r="AW384" s="13" t="s">
        <v>36</v>
      </c>
      <c r="AX384" s="13" t="s">
        <v>80</v>
      </c>
      <c r="AY384" s="240" t="s">
        <v>162</v>
      </c>
    </row>
    <row r="385" spans="2:65" s="1" customFormat="1" ht="20.45" customHeight="1">
      <c r="B385" s="40"/>
      <c r="C385" s="192" t="s">
        <v>487</v>
      </c>
      <c r="D385" s="192" t="s">
        <v>164</v>
      </c>
      <c r="E385" s="193" t="s">
        <v>488</v>
      </c>
      <c r="F385" s="194" t="s">
        <v>489</v>
      </c>
      <c r="G385" s="195" t="s">
        <v>262</v>
      </c>
      <c r="H385" s="196">
        <v>225</v>
      </c>
      <c r="I385" s="197"/>
      <c r="J385" s="198">
        <f>ROUND(I385*H385,2)</f>
        <v>0</v>
      </c>
      <c r="K385" s="194" t="s">
        <v>168</v>
      </c>
      <c r="L385" s="60"/>
      <c r="M385" s="199" t="s">
        <v>21</v>
      </c>
      <c r="N385" s="200" t="s">
        <v>43</v>
      </c>
      <c r="O385" s="41"/>
      <c r="P385" s="201">
        <f>O385*H385</f>
        <v>0</v>
      </c>
      <c r="Q385" s="201">
        <v>8.5999999999999998E-4</v>
      </c>
      <c r="R385" s="201">
        <f>Q385*H385</f>
        <v>0.19350000000000001</v>
      </c>
      <c r="S385" s="201">
        <v>0</v>
      </c>
      <c r="T385" s="202">
        <f>S385*H385</f>
        <v>0</v>
      </c>
      <c r="AR385" s="23" t="s">
        <v>169</v>
      </c>
      <c r="AT385" s="23" t="s">
        <v>164</v>
      </c>
      <c r="AU385" s="23" t="s">
        <v>82</v>
      </c>
      <c r="AY385" s="23" t="s">
        <v>162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80</v>
      </c>
      <c r="BK385" s="203">
        <f>ROUND(I385*H385,2)</f>
        <v>0</v>
      </c>
      <c r="BL385" s="23" t="s">
        <v>169</v>
      </c>
      <c r="BM385" s="23" t="s">
        <v>865</v>
      </c>
    </row>
    <row r="386" spans="2:65" s="1" customFormat="1" ht="54">
      <c r="B386" s="40"/>
      <c r="C386" s="62"/>
      <c r="D386" s="204" t="s">
        <v>171</v>
      </c>
      <c r="E386" s="62"/>
      <c r="F386" s="205" t="s">
        <v>491</v>
      </c>
      <c r="G386" s="62"/>
      <c r="H386" s="62"/>
      <c r="I386" s="162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171</v>
      </c>
      <c r="AU386" s="23" t="s">
        <v>82</v>
      </c>
    </row>
    <row r="387" spans="2:65" s="11" customFormat="1">
      <c r="B387" s="207"/>
      <c r="C387" s="208"/>
      <c r="D387" s="204" t="s">
        <v>173</v>
      </c>
      <c r="E387" s="209" t="s">
        <v>21</v>
      </c>
      <c r="F387" s="210" t="s">
        <v>492</v>
      </c>
      <c r="G387" s="208"/>
      <c r="H387" s="211" t="s">
        <v>21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173</v>
      </c>
      <c r="AU387" s="217" t="s">
        <v>82</v>
      </c>
      <c r="AV387" s="11" t="s">
        <v>80</v>
      </c>
      <c r="AW387" s="11" t="s">
        <v>36</v>
      </c>
      <c r="AX387" s="11" t="s">
        <v>72</v>
      </c>
      <c r="AY387" s="217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866</v>
      </c>
      <c r="G388" s="219"/>
      <c r="H388" s="222">
        <v>225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3" customFormat="1">
      <c r="B389" s="229"/>
      <c r="C389" s="230"/>
      <c r="D389" s="231" t="s">
        <v>173</v>
      </c>
      <c r="E389" s="232" t="s">
        <v>21</v>
      </c>
      <c r="F389" s="233" t="s">
        <v>177</v>
      </c>
      <c r="G389" s="230"/>
      <c r="H389" s="234">
        <v>225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173</v>
      </c>
      <c r="AU389" s="240" t="s">
        <v>82</v>
      </c>
      <c r="AV389" s="13" t="s">
        <v>169</v>
      </c>
      <c r="AW389" s="13" t="s">
        <v>36</v>
      </c>
      <c r="AX389" s="13" t="s">
        <v>80</v>
      </c>
      <c r="AY389" s="240" t="s">
        <v>162</v>
      </c>
    </row>
    <row r="390" spans="2:65" s="1" customFormat="1" ht="20.45" customHeight="1">
      <c r="B390" s="40"/>
      <c r="C390" s="192" t="s">
        <v>494</v>
      </c>
      <c r="D390" s="192" t="s">
        <v>164</v>
      </c>
      <c r="E390" s="193" t="s">
        <v>495</v>
      </c>
      <c r="F390" s="194" t="s">
        <v>496</v>
      </c>
      <c r="G390" s="195" t="s">
        <v>365</v>
      </c>
      <c r="H390" s="196">
        <v>26.1</v>
      </c>
      <c r="I390" s="197"/>
      <c r="J390" s="198">
        <f>ROUND(I390*H390,2)</f>
        <v>0</v>
      </c>
      <c r="K390" s="194" t="s">
        <v>168</v>
      </c>
      <c r="L390" s="60"/>
      <c r="M390" s="199" t="s">
        <v>21</v>
      </c>
      <c r="N390" s="200" t="s">
        <v>43</v>
      </c>
      <c r="O390" s="41"/>
      <c r="P390" s="201">
        <f>O390*H390</f>
        <v>0</v>
      </c>
      <c r="Q390" s="201">
        <v>1.0958000000000001</v>
      </c>
      <c r="R390" s="201">
        <f>Q390*H390</f>
        <v>28.600380000000005</v>
      </c>
      <c r="S390" s="201">
        <v>0</v>
      </c>
      <c r="T390" s="202">
        <f>S390*H390</f>
        <v>0</v>
      </c>
      <c r="AR390" s="23" t="s">
        <v>169</v>
      </c>
      <c r="AT390" s="23" t="s">
        <v>164</v>
      </c>
      <c r="AU390" s="23" t="s">
        <v>82</v>
      </c>
      <c r="AY390" s="23" t="s">
        <v>162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3" t="s">
        <v>80</v>
      </c>
      <c r="BK390" s="203">
        <f>ROUND(I390*H390,2)</f>
        <v>0</v>
      </c>
      <c r="BL390" s="23" t="s">
        <v>169</v>
      </c>
      <c r="BM390" s="23" t="s">
        <v>867</v>
      </c>
    </row>
    <row r="391" spans="2:65" s="1" customFormat="1" ht="54">
      <c r="B391" s="40"/>
      <c r="C391" s="62"/>
      <c r="D391" s="204" t="s">
        <v>171</v>
      </c>
      <c r="E391" s="62"/>
      <c r="F391" s="205" t="s">
        <v>498</v>
      </c>
      <c r="G391" s="62"/>
      <c r="H391" s="62"/>
      <c r="I391" s="162"/>
      <c r="J391" s="62"/>
      <c r="K391" s="62"/>
      <c r="L391" s="60"/>
      <c r="M391" s="206"/>
      <c r="N391" s="41"/>
      <c r="O391" s="41"/>
      <c r="P391" s="41"/>
      <c r="Q391" s="41"/>
      <c r="R391" s="41"/>
      <c r="S391" s="41"/>
      <c r="T391" s="77"/>
      <c r="AT391" s="23" t="s">
        <v>171</v>
      </c>
      <c r="AU391" s="23" t="s">
        <v>82</v>
      </c>
    </row>
    <row r="392" spans="2:65" s="11" customFormat="1">
      <c r="B392" s="207"/>
      <c r="C392" s="208"/>
      <c r="D392" s="204" t="s">
        <v>173</v>
      </c>
      <c r="E392" s="209" t="s">
        <v>21</v>
      </c>
      <c r="F392" s="210" t="s">
        <v>789</v>
      </c>
      <c r="G392" s="208"/>
      <c r="H392" s="211" t="s">
        <v>21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173</v>
      </c>
      <c r="AU392" s="217" t="s">
        <v>82</v>
      </c>
      <c r="AV392" s="11" t="s">
        <v>80</v>
      </c>
      <c r="AW392" s="11" t="s">
        <v>36</v>
      </c>
      <c r="AX392" s="11" t="s">
        <v>72</v>
      </c>
      <c r="AY392" s="217" t="s">
        <v>162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499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500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868</v>
      </c>
      <c r="G395" s="219"/>
      <c r="H395" s="222">
        <v>26.1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04" t="s">
        <v>173</v>
      </c>
      <c r="E396" s="251" t="s">
        <v>21</v>
      </c>
      <c r="F396" s="252" t="s">
        <v>177</v>
      </c>
      <c r="G396" s="230"/>
      <c r="H396" s="253">
        <v>26.1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0" customFormat="1" ht="29.85" customHeight="1">
      <c r="B397" s="175"/>
      <c r="C397" s="176"/>
      <c r="D397" s="189" t="s">
        <v>71</v>
      </c>
      <c r="E397" s="190" t="s">
        <v>169</v>
      </c>
      <c r="F397" s="190" t="s">
        <v>502</v>
      </c>
      <c r="G397" s="176"/>
      <c r="H397" s="176"/>
      <c r="I397" s="179"/>
      <c r="J397" s="191">
        <f>BK397</f>
        <v>0</v>
      </c>
      <c r="K397" s="176"/>
      <c r="L397" s="181"/>
      <c r="M397" s="182"/>
      <c r="N397" s="183"/>
      <c r="O397" s="183"/>
      <c r="P397" s="184">
        <f>SUM(P398:P444)</f>
        <v>0</v>
      </c>
      <c r="Q397" s="183"/>
      <c r="R397" s="184">
        <f>SUM(R398:R444)</f>
        <v>553.97719319999999</v>
      </c>
      <c r="S397" s="183"/>
      <c r="T397" s="185">
        <f>SUM(T398:T444)</f>
        <v>0</v>
      </c>
      <c r="AR397" s="186" t="s">
        <v>80</v>
      </c>
      <c r="AT397" s="187" t="s">
        <v>71</v>
      </c>
      <c r="AU397" s="187" t="s">
        <v>80</v>
      </c>
      <c r="AY397" s="186" t="s">
        <v>162</v>
      </c>
      <c r="BK397" s="188">
        <f>SUM(BK398:BK444)</f>
        <v>0</v>
      </c>
    </row>
    <row r="398" spans="2:65" s="1" customFormat="1" ht="28.9" customHeight="1">
      <c r="B398" s="40"/>
      <c r="C398" s="192" t="s">
        <v>503</v>
      </c>
      <c r="D398" s="192" t="s">
        <v>164</v>
      </c>
      <c r="E398" s="193" t="s">
        <v>504</v>
      </c>
      <c r="F398" s="194" t="s">
        <v>505</v>
      </c>
      <c r="G398" s="195" t="s">
        <v>262</v>
      </c>
      <c r="H398" s="196">
        <v>30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869</v>
      </c>
    </row>
    <row r="399" spans="2:65" s="1" customFormat="1" ht="27">
      <c r="B399" s="40"/>
      <c r="C399" s="62"/>
      <c r="D399" s="204" t="s">
        <v>171</v>
      </c>
      <c r="E399" s="62"/>
      <c r="F399" s="205" t="s">
        <v>507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789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508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369</v>
      </c>
      <c r="G402" s="219"/>
      <c r="H402" s="222">
        <v>30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30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509</v>
      </c>
      <c r="D404" s="192" t="s">
        <v>164</v>
      </c>
      <c r="E404" s="193" t="s">
        <v>510</v>
      </c>
      <c r="F404" s="194" t="s">
        <v>511</v>
      </c>
      <c r="G404" s="195" t="s">
        <v>167</v>
      </c>
      <c r="H404" s="196">
        <v>0.75</v>
      </c>
      <c r="I404" s="197"/>
      <c r="J404" s="198">
        <f>ROUND(I404*H404,2)</f>
        <v>0</v>
      </c>
      <c r="K404" s="194" t="s">
        <v>168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2.13408</v>
      </c>
      <c r="R404" s="201">
        <f>Q404*H404</f>
        <v>1.60056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870</v>
      </c>
    </row>
    <row r="405" spans="2:65" s="1" customFormat="1" ht="27">
      <c r="B405" s="40"/>
      <c r="C405" s="62"/>
      <c r="D405" s="204" t="s">
        <v>171</v>
      </c>
      <c r="E405" s="62"/>
      <c r="F405" s="205" t="s">
        <v>513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789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514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871</v>
      </c>
      <c r="G408" s="219"/>
      <c r="H408" s="222">
        <v>0.75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31" t="s">
        <v>173</v>
      </c>
      <c r="E409" s="232" t="s">
        <v>21</v>
      </c>
      <c r="F409" s="233" t="s">
        <v>177</v>
      </c>
      <c r="G409" s="230"/>
      <c r="H409" s="234">
        <v>0.75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" customFormat="1" ht="20.45" customHeight="1">
      <c r="B410" s="40"/>
      <c r="C410" s="192" t="s">
        <v>516</v>
      </c>
      <c r="D410" s="192" t="s">
        <v>164</v>
      </c>
      <c r="E410" s="193" t="s">
        <v>523</v>
      </c>
      <c r="F410" s="194" t="s">
        <v>524</v>
      </c>
      <c r="G410" s="195" t="s">
        <v>167</v>
      </c>
      <c r="H410" s="196">
        <v>196</v>
      </c>
      <c r="I410" s="197"/>
      <c r="J410" s="198">
        <f>ROUND(I410*H410,2)</f>
        <v>0</v>
      </c>
      <c r="K410" s="194" t="s">
        <v>21</v>
      </c>
      <c r="L410" s="60"/>
      <c r="M410" s="199" t="s">
        <v>21</v>
      </c>
      <c r="N410" s="200" t="s">
        <v>43</v>
      </c>
      <c r="O410" s="41"/>
      <c r="P410" s="201">
        <f>O410*H410</f>
        <v>0</v>
      </c>
      <c r="Q410" s="201">
        <v>2.4340799999999998</v>
      </c>
      <c r="R410" s="201">
        <f>Q410*H410</f>
        <v>477.07967999999994</v>
      </c>
      <c r="S410" s="201">
        <v>0</v>
      </c>
      <c r="T410" s="202">
        <f>S410*H410</f>
        <v>0</v>
      </c>
      <c r="AR410" s="23" t="s">
        <v>169</v>
      </c>
      <c r="AT410" s="23" t="s">
        <v>164</v>
      </c>
      <c r="AU410" s="23" t="s">
        <v>82</v>
      </c>
      <c r="AY410" s="23" t="s">
        <v>162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80</v>
      </c>
      <c r="BK410" s="203">
        <f>ROUND(I410*H410,2)</f>
        <v>0</v>
      </c>
      <c r="BL410" s="23" t="s">
        <v>169</v>
      </c>
      <c r="BM410" s="23" t="s">
        <v>872</v>
      </c>
    </row>
    <row r="411" spans="2:65" s="1" customFormat="1" ht="27">
      <c r="B411" s="40"/>
      <c r="C411" s="62"/>
      <c r="D411" s="204" t="s">
        <v>171</v>
      </c>
      <c r="E411" s="62"/>
      <c r="F411" s="205" t="s">
        <v>526</v>
      </c>
      <c r="G411" s="62"/>
      <c r="H411" s="62"/>
      <c r="I411" s="162"/>
      <c r="J411" s="62"/>
      <c r="K411" s="62"/>
      <c r="L411" s="60"/>
      <c r="M411" s="206"/>
      <c r="N411" s="41"/>
      <c r="O411" s="41"/>
      <c r="P411" s="41"/>
      <c r="Q411" s="41"/>
      <c r="R411" s="41"/>
      <c r="S411" s="41"/>
      <c r="T411" s="77"/>
      <c r="AT411" s="23" t="s">
        <v>171</v>
      </c>
      <c r="AU411" s="23" t="s">
        <v>82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789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2" customFormat="1">
      <c r="B413" s="218"/>
      <c r="C413" s="219"/>
      <c r="D413" s="204" t="s">
        <v>173</v>
      </c>
      <c r="E413" s="220" t="s">
        <v>21</v>
      </c>
      <c r="F413" s="221" t="s">
        <v>755</v>
      </c>
      <c r="G413" s="219"/>
      <c r="H413" s="222">
        <v>59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173</v>
      </c>
      <c r="AU413" s="228" t="s">
        <v>82</v>
      </c>
      <c r="AV413" s="12" t="s">
        <v>82</v>
      </c>
      <c r="AW413" s="12" t="s">
        <v>36</v>
      </c>
      <c r="AX413" s="12" t="s">
        <v>72</v>
      </c>
      <c r="AY413" s="228" t="s">
        <v>162</v>
      </c>
    </row>
    <row r="414" spans="2:65" s="12" customFormat="1">
      <c r="B414" s="218"/>
      <c r="C414" s="219"/>
      <c r="D414" s="204" t="s">
        <v>173</v>
      </c>
      <c r="E414" s="220" t="s">
        <v>21</v>
      </c>
      <c r="F414" s="221" t="s">
        <v>873</v>
      </c>
      <c r="G414" s="219"/>
      <c r="H414" s="222">
        <v>15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173</v>
      </c>
      <c r="AU414" s="228" t="s">
        <v>82</v>
      </c>
      <c r="AV414" s="12" t="s">
        <v>82</v>
      </c>
      <c r="AW414" s="12" t="s">
        <v>36</v>
      </c>
      <c r="AX414" s="12" t="s">
        <v>72</v>
      </c>
      <c r="AY414" s="228" t="s">
        <v>162</v>
      </c>
    </row>
    <row r="415" spans="2:65" s="12" customFormat="1">
      <c r="B415" s="218"/>
      <c r="C415" s="219"/>
      <c r="D415" s="204" t="s">
        <v>173</v>
      </c>
      <c r="E415" s="220" t="s">
        <v>21</v>
      </c>
      <c r="F415" s="221" t="s">
        <v>874</v>
      </c>
      <c r="G415" s="219"/>
      <c r="H415" s="222">
        <v>122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173</v>
      </c>
      <c r="AU415" s="228" t="s">
        <v>82</v>
      </c>
      <c r="AV415" s="12" t="s">
        <v>82</v>
      </c>
      <c r="AW415" s="12" t="s">
        <v>36</v>
      </c>
      <c r="AX415" s="12" t="s">
        <v>72</v>
      </c>
      <c r="AY415" s="228" t="s">
        <v>162</v>
      </c>
    </row>
    <row r="416" spans="2:65" s="13" customFormat="1">
      <c r="B416" s="229"/>
      <c r="C416" s="230"/>
      <c r="D416" s="231" t="s">
        <v>173</v>
      </c>
      <c r="E416" s="232" t="s">
        <v>21</v>
      </c>
      <c r="F416" s="233" t="s">
        <v>177</v>
      </c>
      <c r="G416" s="230"/>
      <c r="H416" s="234">
        <v>196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173</v>
      </c>
      <c r="AU416" s="240" t="s">
        <v>82</v>
      </c>
      <c r="AV416" s="13" t="s">
        <v>169</v>
      </c>
      <c r="AW416" s="13" t="s">
        <v>36</v>
      </c>
      <c r="AX416" s="13" t="s">
        <v>80</v>
      </c>
      <c r="AY416" s="240" t="s">
        <v>162</v>
      </c>
    </row>
    <row r="417" spans="2:65" s="1" customFormat="1" ht="28.9" customHeight="1">
      <c r="B417" s="40"/>
      <c r="C417" s="192" t="s">
        <v>522</v>
      </c>
      <c r="D417" s="192" t="s">
        <v>164</v>
      </c>
      <c r="E417" s="193" t="s">
        <v>517</v>
      </c>
      <c r="F417" s="194" t="s">
        <v>518</v>
      </c>
      <c r="G417" s="195" t="s">
        <v>167</v>
      </c>
      <c r="H417" s="196">
        <v>15</v>
      </c>
      <c r="I417" s="197"/>
      <c r="J417" s="198">
        <f>ROUND(I417*H417,2)</f>
        <v>0</v>
      </c>
      <c r="K417" s="194" t="s">
        <v>21</v>
      </c>
      <c r="L417" s="60"/>
      <c r="M417" s="199" t="s">
        <v>21</v>
      </c>
      <c r="N417" s="200" t="s">
        <v>43</v>
      </c>
      <c r="O417" s="41"/>
      <c r="P417" s="201">
        <f>O417*H417</f>
        <v>0</v>
      </c>
      <c r="Q417" s="201">
        <v>2.4340799999999998</v>
      </c>
      <c r="R417" s="201">
        <f>Q417*H417</f>
        <v>36.511199999999995</v>
      </c>
      <c r="S417" s="201">
        <v>0</v>
      </c>
      <c r="T417" s="202">
        <f>S417*H417</f>
        <v>0</v>
      </c>
      <c r="AR417" s="23" t="s">
        <v>169</v>
      </c>
      <c r="AT417" s="23" t="s">
        <v>164</v>
      </c>
      <c r="AU417" s="23" t="s">
        <v>82</v>
      </c>
      <c r="AY417" s="23" t="s">
        <v>162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80</v>
      </c>
      <c r="BK417" s="203">
        <f>ROUND(I417*H417,2)</f>
        <v>0</v>
      </c>
      <c r="BL417" s="23" t="s">
        <v>169</v>
      </c>
      <c r="BM417" s="23" t="s">
        <v>875</v>
      </c>
    </row>
    <row r="418" spans="2:65" s="1" customFormat="1" ht="40.5">
      <c r="B418" s="40"/>
      <c r="C418" s="62"/>
      <c r="D418" s="204" t="s">
        <v>171</v>
      </c>
      <c r="E418" s="62"/>
      <c r="F418" s="205" t="s">
        <v>520</v>
      </c>
      <c r="G418" s="62"/>
      <c r="H418" s="62"/>
      <c r="I418" s="162"/>
      <c r="J418" s="62"/>
      <c r="K418" s="62"/>
      <c r="L418" s="60"/>
      <c r="M418" s="206"/>
      <c r="N418" s="41"/>
      <c r="O418" s="41"/>
      <c r="P418" s="41"/>
      <c r="Q418" s="41"/>
      <c r="R418" s="41"/>
      <c r="S418" s="41"/>
      <c r="T418" s="77"/>
      <c r="AT418" s="23" t="s">
        <v>171</v>
      </c>
      <c r="AU418" s="23" t="s">
        <v>82</v>
      </c>
    </row>
    <row r="419" spans="2:65" s="11" customFormat="1">
      <c r="B419" s="207"/>
      <c r="C419" s="208"/>
      <c r="D419" s="204" t="s">
        <v>173</v>
      </c>
      <c r="E419" s="209" t="s">
        <v>21</v>
      </c>
      <c r="F419" s="210" t="s">
        <v>789</v>
      </c>
      <c r="G419" s="208"/>
      <c r="H419" s="211" t="s">
        <v>21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173</v>
      </c>
      <c r="AU419" s="217" t="s">
        <v>82</v>
      </c>
      <c r="AV419" s="11" t="s">
        <v>80</v>
      </c>
      <c r="AW419" s="11" t="s">
        <v>36</v>
      </c>
      <c r="AX419" s="11" t="s">
        <v>72</v>
      </c>
      <c r="AY419" s="217" t="s">
        <v>162</v>
      </c>
    </row>
    <row r="420" spans="2:65" s="11" customFormat="1">
      <c r="B420" s="207"/>
      <c r="C420" s="208"/>
      <c r="D420" s="204" t="s">
        <v>173</v>
      </c>
      <c r="E420" s="209" t="s">
        <v>21</v>
      </c>
      <c r="F420" s="210" t="s">
        <v>521</v>
      </c>
      <c r="G420" s="208"/>
      <c r="H420" s="211" t="s">
        <v>21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173</v>
      </c>
      <c r="AU420" s="217" t="s">
        <v>82</v>
      </c>
      <c r="AV420" s="11" t="s">
        <v>80</v>
      </c>
      <c r="AW420" s="11" t="s">
        <v>36</v>
      </c>
      <c r="AX420" s="11" t="s">
        <v>72</v>
      </c>
      <c r="AY420" s="217" t="s">
        <v>162</v>
      </c>
    </row>
    <row r="421" spans="2:65" s="12" customFormat="1">
      <c r="B421" s="218"/>
      <c r="C421" s="219"/>
      <c r="D421" s="204" t="s">
        <v>173</v>
      </c>
      <c r="E421" s="220" t="s">
        <v>21</v>
      </c>
      <c r="F421" s="221" t="s">
        <v>10</v>
      </c>
      <c r="G421" s="219"/>
      <c r="H421" s="222">
        <v>15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173</v>
      </c>
      <c r="AU421" s="228" t="s">
        <v>82</v>
      </c>
      <c r="AV421" s="12" t="s">
        <v>82</v>
      </c>
      <c r="AW421" s="12" t="s">
        <v>36</v>
      </c>
      <c r="AX421" s="12" t="s">
        <v>72</v>
      </c>
      <c r="AY421" s="228" t="s">
        <v>162</v>
      </c>
    </row>
    <row r="422" spans="2:65" s="13" customFormat="1">
      <c r="B422" s="229"/>
      <c r="C422" s="230"/>
      <c r="D422" s="231" t="s">
        <v>173</v>
      </c>
      <c r="E422" s="232" t="s">
        <v>21</v>
      </c>
      <c r="F422" s="233" t="s">
        <v>177</v>
      </c>
      <c r="G422" s="230"/>
      <c r="H422" s="234">
        <v>15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173</v>
      </c>
      <c r="AU422" s="240" t="s">
        <v>82</v>
      </c>
      <c r="AV422" s="13" t="s">
        <v>169</v>
      </c>
      <c r="AW422" s="13" t="s">
        <v>36</v>
      </c>
      <c r="AX422" s="13" t="s">
        <v>80</v>
      </c>
      <c r="AY422" s="240" t="s">
        <v>162</v>
      </c>
    </row>
    <row r="423" spans="2:65" s="1" customFormat="1" ht="28.9" customHeight="1">
      <c r="B423" s="40"/>
      <c r="C423" s="192" t="s">
        <v>530</v>
      </c>
      <c r="D423" s="192" t="s">
        <v>164</v>
      </c>
      <c r="E423" s="193" t="s">
        <v>531</v>
      </c>
      <c r="F423" s="194" t="s">
        <v>532</v>
      </c>
      <c r="G423" s="195" t="s">
        <v>262</v>
      </c>
      <c r="H423" s="196">
        <v>37.5</v>
      </c>
      <c r="I423" s="197"/>
      <c r="J423" s="198">
        <f>ROUND(I423*H423,2)</f>
        <v>0</v>
      </c>
      <c r="K423" s="194" t="s">
        <v>168</v>
      </c>
      <c r="L423" s="60"/>
      <c r="M423" s="199" t="s">
        <v>21</v>
      </c>
      <c r="N423" s="200" t="s">
        <v>43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169</v>
      </c>
      <c r="AT423" s="23" t="s">
        <v>164</v>
      </c>
      <c r="AU423" s="23" t="s">
        <v>82</v>
      </c>
      <c r="AY423" s="23" t="s">
        <v>162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80</v>
      </c>
      <c r="BK423" s="203">
        <f>ROUND(I423*H423,2)</f>
        <v>0</v>
      </c>
      <c r="BL423" s="23" t="s">
        <v>169</v>
      </c>
      <c r="BM423" s="23" t="s">
        <v>876</v>
      </c>
    </row>
    <row r="424" spans="2:65" s="1" customFormat="1" ht="40.5">
      <c r="B424" s="40"/>
      <c r="C424" s="62"/>
      <c r="D424" s="204" t="s">
        <v>171</v>
      </c>
      <c r="E424" s="62"/>
      <c r="F424" s="205" t="s">
        <v>534</v>
      </c>
      <c r="G424" s="62"/>
      <c r="H424" s="62"/>
      <c r="I424" s="162"/>
      <c r="J424" s="62"/>
      <c r="K424" s="62"/>
      <c r="L424" s="60"/>
      <c r="M424" s="206"/>
      <c r="N424" s="41"/>
      <c r="O424" s="41"/>
      <c r="P424" s="41"/>
      <c r="Q424" s="41"/>
      <c r="R424" s="41"/>
      <c r="S424" s="41"/>
      <c r="T424" s="77"/>
      <c r="AT424" s="23" t="s">
        <v>171</v>
      </c>
      <c r="AU424" s="23" t="s">
        <v>82</v>
      </c>
    </row>
    <row r="425" spans="2:65" s="11" customFormat="1">
      <c r="B425" s="207"/>
      <c r="C425" s="208"/>
      <c r="D425" s="204" t="s">
        <v>173</v>
      </c>
      <c r="E425" s="209" t="s">
        <v>21</v>
      </c>
      <c r="F425" s="210" t="s">
        <v>671</v>
      </c>
      <c r="G425" s="208"/>
      <c r="H425" s="211" t="s">
        <v>21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173</v>
      </c>
      <c r="AU425" s="217" t="s">
        <v>82</v>
      </c>
      <c r="AV425" s="11" t="s">
        <v>80</v>
      </c>
      <c r="AW425" s="11" t="s">
        <v>36</v>
      </c>
      <c r="AX425" s="11" t="s">
        <v>72</v>
      </c>
      <c r="AY425" s="217" t="s">
        <v>162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535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2" customFormat="1">
      <c r="B427" s="218"/>
      <c r="C427" s="219"/>
      <c r="D427" s="204" t="s">
        <v>173</v>
      </c>
      <c r="E427" s="220" t="s">
        <v>21</v>
      </c>
      <c r="F427" s="221" t="s">
        <v>877</v>
      </c>
      <c r="G427" s="219"/>
      <c r="H427" s="222">
        <v>37.5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173</v>
      </c>
      <c r="AU427" s="228" t="s">
        <v>82</v>
      </c>
      <c r="AV427" s="12" t="s">
        <v>82</v>
      </c>
      <c r="AW427" s="12" t="s">
        <v>36</v>
      </c>
      <c r="AX427" s="12" t="s">
        <v>72</v>
      </c>
      <c r="AY427" s="228" t="s">
        <v>162</v>
      </c>
    </row>
    <row r="428" spans="2:65" s="13" customFormat="1">
      <c r="B428" s="229"/>
      <c r="C428" s="230"/>
      <c r="D428" s="231" t="s">
        <v>173</v>
      </c>
      <c r="E428" s="232" t="s">
        <v>21</v>
      </c>
      <c r="F428" s="233" t="s">
        <v>177</v>
      </c>
      <c r="G428" s="230"/>
      <c r="H428" s="234">
        <v>37.5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173</v>
      </c>
      <c r="AU428" s="240" t="s">
        <v>82</v>
      </c>
      <c r="AV428" s="13" t="s">
        <v>169</v>
      </c>
      <c r="AW428" s="13" t="s">
        <v>36</v>
      </c>
      <c r="AX428" s="13" t="s">
        <v>80</v>
      </c>
      <c r="AY428" s="240" t="s">
        <v>162</v>
      </c>
    </row>
    <row r="429" spans="2:65" s="1" customFormat="1" ht="20.45" customHeight="1">
      <c r="B429" s="40"/>
      <c r="C429" s="192" t="s">
        <v>537</v>
      </c>
      <c r="D429" s="192" t="s">
        <v>164</v>
      </c>
      <c r="E429" s="193" t="s">
        <v>538</v>
      </c>
      <c r="F429" s="194" t="s">
        <v>539</v>
      </c>
      <c r="G429" s="195" t="s">
        <v>167</v>
      </c>
      <c r="H429" s="196">
        <v>4</v>
      </c>
      <c r="I429" s="197"/>
      <c r="J429" s="198">
        <f>ROUND(I429*H429,2)</f>
        <v>0</v>
      </c>
      <c r="K429" s="194" t="s">
        <v>168</v>
      </c>
      <c r="L429" s="60"/>
      <c r="M429" s="199" t="s">
        <v>21</v>
      </c>
      <c r="N429" s="200" t="s">
        <v>43</v>
      </c>
      <c r="O429" s="41"/>
      <c r="P429" s="201">
        <f>O429*H429</f>
        <v>0</v>
      </c>
      <c r="Q429" s="201">
        <v>1.8480000000000001</v>
      </c>
      <c r="R429" s="201">
        <f>Q429*H429</f>
        <v>7.3920000000000003</v>
      </c>
      <c r="S429" s="201">
        <v>0</v>
      </c>
      <c r="T429" s="202">
        <f>S429*H429</f>
        <v>0</v>
      </c>
      <c r="AR429" s="23" t="s">
        <v>169</v>
      </c>
      <c r="AT429" s="23" t="s">
        <v>164</v>
      </c>
      <c r="AU429" s="23" t="s">
        <v>82</v>
      </c>
      <c r="AY429" s="23" t="s">
        <v>162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80</v>
      </c>
      <c r="BK429" s="203">
        <f>ROUND(I429*H429,2)</f>
        <v>0</v>
      </c>
      <c r="BL429" s="23" t="s">
        <v>169</v>
      </c>
      <c r="BM429" s="23" t="s">
        <v>878</v>
      </c>
    </row>
    <row r="430" spans="2:65" s="1" customFormat="1" ht="27">
      <c r="B430" s="40"/>
      <c r="C430" s="62"/>
      <c r="D430" s="204" t="s">
        <v>171</v>
      </c>
      <c r="E430" s="62"/>
      <c r="F430" s="205" t="s">
        <v>541</v>
      </c>
      <c r="G430" s="62"/>
      <c r="H430" s="62"/>
      <c r="I430" s="162"/>
      <c r="J430" s="62"/>
      <c r="K430" s="62"/>
      <c r="L430" s="60"/>
      <c r="M430" s="206"/>
      <c r="N430" s="41"/>
      <c r="O430" s="41"/>
      <c r="P430" s="41"/>
      <c r="Q430" s="41"/>
      <c r="R430" s="41"/>
      <c r="S430" s="41"/>
      <c r="T430" s="77"/>
      <c r="AT430" s="23" t="s">
        <v>171</v>
      </c>
      <c r="AU430" s="23" t="s">
        <v>82</v>
      </c>
    </row>
    <row r="431" spans="2:65" s="11" customFormat="1">
      <c r="B431" s="207"/>
      <c r="C431" s="208"/>
      <c r="D431" s="204" t="s">
        <v>173</v>
      </c>
      <c r="E431" s="209" t="s">
        <v>21</v>
      </c>
      <c r="F431" s="210" t="s">
        <v>789</v>
      </c>
      <c r="G431" s="208"/>
      <c r="H431" s="211" t="s">
        <v>21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173</v>
      </c>
      <c r="AU431" s="217" t="s">
        <v>82</v>
      </c>
      <c r="AV431" s="11" t="s">
        <v>80</v>
      </c>
      <c r="AW431" s="11" t="s">
        <v>36</v>
      </c>
      <c r="AX431" s="11" t="s">
        <v>72</v>
      </c>
      <c r="AY431" s="217" t="s">
        <v>162</v>
      </c>
    </row>
    <row r="432" spans="2:65" s="11" customFormat="1">
      <c r="B432" s="207"/>
      <c r="C432" s="208"/>
      <c r="D432" s="204" t="s">
        <v>173</v>
      </c>
      <c r="E432" s="209" t="s">
        <v>21</v>
      </c>
      <c r="F432" s="210" t="s">
        <v>542</v>
      </c>
      <c r="G432" s="208"/>
      <c r="H432" s="211" t="s">
        <v>21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173</v>
      </c>
      <c r="AU432" s="217" t="s">
        <v>82</v>
      </c>
      <c r="AV432" s="11" t="s">
        <v>80</v>
      </c>
      <c r="AW432" s="11" t="s">
        <v>36</v>
      </c>
      <c r="AX432" s="11" t="s">
        <v>72</v>
      </c>
      <c r="AY432" s="217" t="s">
        <v>162</v>
      </c>
    </row>
    <row r="433" spans="2:65" s="12" customFormat="1">
      <c r="B433" s="218"/>
      <c r="C433" s="219"/>
      <c r="D433" s="204" t="s">
        <v>173</v>
      </c>
      <c r="E433" s="220" t="s">
        <v>21</v>
      </c>
      <c r="F433" s="221" t="s">
        <v>169</v>
      </c>
      <c r="G433" s="219"/>
      <c r="H433" s="222">
        <v>4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173</v>
      </c>
      <c r="AU433" s="228" t="s">
        <v>82</v>
      </c>
      <c r="AV433" s="12" t="s">
        <v>82</v>
      </c>
      <c r="AW433" s="12" t="s">
        <v>36</v>
      </c>
      <c r="AX433" s="12" t="s">
        <v>72</v>
      </c>
      <c r="AY433" s="228" t="s">
        <v>162</v>
      </c>
    </row>
    <row r="434" spans="2:65" s="13" customFormat="1">
      <c r="B434" s="229"/>
      <c r="C434" s="230"/>
      <c r="D434" s="231" t="s">
        <v>173</v>
      </c>
      <c r="E434" s="232" t="s">
        <v>21</v>
      </c>
      <c r="F434" s="233" t="s">
        <v>177</v>
      </c>
      <c r="G434" s="230"/>
      <c r="H434" s="234">
        <v>4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173</v>
      </c>
      <c r="AU434" s="240" t="s">
        <v>82</v>
      </c>
      <c r="AV434" s="13" t="s">
        <v>169</v>
      </c>
      <c r="AW434" s="13" t="s">
        <v>36</v>
      </c>
      <c r="AX434" s="13" t="s">
        <v>80</v>
      </c>
      <c r="AY434" s="240" t="s">
        <v>162</v>
      </c>
    </row>
    <row r="435" spans="2:65" s="1" customFormat="1" ht="28.9" customHeight="1">
      <c r="B435" s="40"/>
      <c r="C435" s="192" t="s">
        <v>543</v>
      </c>
      <c r="D435" s="192" t="s">
        <v>164</v>
      </c>
      <c r="E435" s="193" t="s">
        <v>544</v>
      </c>
      <c r="F435" s="194" t="s">
        <v>545</v>
      </c>
      <c r="G435" s="195" t="s">
        <v>262</v>
      </c>
      <c r="H435" s="196">
        <v>51.57</v>
      </c>
      <c r="I435" s="197"/>
      <c r="J435" s="198">
        <f>ROUND(I435*H435,2)</f>
        <v>0</v>
      </c>
      <c r="K435" s="194" t="s">
        <v>168</v>
      </c>
      <c r="L435" s="60"/>
      <c r="M435" s="199" t="s">
        <v>21</v>
      </c>
      <c r="N435" s="200" t="s">
        <v>43</v>
      </c>
      <c r="O435" s="41"/>
      <c r="P435" s="201">
        <f>O435*H435</f>
        <v>0</v>
      </c>
      <c r="Q435" s="201">
        <v>0.60875999999999997</v>
      </c>
      <c r="R435" s="201">
        <f>Q435*H435</f>
        <v>31.393753199999999</v>
      </c>
      <c r="S435" s="201">
        <v>0</v>
      </c>
      <c r="T435" s="202">
        <f>S435*H435</f>
        <v>0</v>
      </c>
      <c r="AR435" s="23" t="s">
        <v>169</v>
      </c>
      <c r="AT435" s="23" t="s">
        <v>164</v>
      </c>
      <c r="AU435" s="23" t="s">
        <v>82</v>
      </c>
      <c r="AY435" s="23" t="s">
        <v>162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3" t="s">
        <v>80</v>
      </c>
      <c r="BK435" s="203">
        <f>ROUND(I435*H435,2)</f>
        <v>0</v>
      </c>
      <c r="BL435" s="23" t="s">
        <v>169</v>
      </c>
      <c r="BM435" s="23" t="s">
        <v>879</v>
      </c>
    </row>
    <row r="436" spans="2:65" s="1" customFormat="1" ht="27">
      <c r="B436" s="40"/>
      <c r="C436" s="62"/>
      <c r="D436" s="204" t="s">
        <v>171</v>
      </c>
      <c r="E436" s="62"/>
      <c r="F436" s="205" t="s">
        <v>547</v>
      </c>
      <c r="G436" s="62"/>
      <c r="H436" s="62"/>
      <c r="I436" s="162"/>
      <c r="J436" s="62"/>
      <c r="K436" s="62"/>
      <c r="L436" s="60"/>
      <c r="M436" s="206"/>
      <c r="N436" s="41"/>
      <c r="O436" s="41"/>
      <c r="P436" s="41"/>
      <c r="Q436" s="41"/>
      <c r="R436" s="41"/>
      <c r="S436" s="41"/>
      <c r="T436" s="77"/>
      <c r="AT436" s="23" t="s">
        <v>171</v>
      </c>
      <c r="AU436" s="23" t="s">
        <v>82</v>
      </c>
    </row>
    <row r="437" spans="2:65" s="11" customFormat="1">
      <c r="B437" s="207"/>
      <c r="C437" s="208"/>
      <c r="D437" s="204" t="s">
        <v>173</v>
      </c>
      <c r="E437" s="209" t="s">
        <v>21</v>
      </c>
      <c r="F437" s="210" t="s">
        <v>789</v>
      </c>
      <c r="G437" s="208"/>
      <c r="H437" s="211" t="s">
        <v>21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173</v>
      </c>
      <c r="AU437" s="217" t="s">
        <v>82</v>
      </c>
      <c r="AV437" s="11" t="s">
        <v>80</v>
      </c>
      <c r="AW437" s="11" t="s">
        <v>36</v>
      </c>
      <c r="AX437" s="11" t="s">
        <v>72</v>
      </c>
      <c r="AY437" s="217" t="s">
        <v>162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548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2" customFormat="1">
      <c r="B439" s="218"/>
      <c r="C439" s="219"/>
      <c r="D439" s="204" t="s">
        <v>173</v>
      </c>
      <c r="E439" s="220" t="s">
        <v>21</v>
      </c>
      <c r="F439" s="221" t="s">
        <v>584</v>
      </c>
      <c r="G439" s="219"/>
      <c r="H439" s="222">
        <v>60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173</v>
      </c>
      <c r="AU439" s="228" t="s">
        <v>82</v>
      </c>
      <c r="AV439" s="12" t="s">
        <v>82</v>
      </c>
      <c r="AW439" s="12" t="s">
        <v>36</v>
      </c>
      <c r="AX439" s="12" t="s">
        <v>72</v>
      </c>
      <c r="AY439" s="228" t="s">
        <v>162</v>
      </c>
    </row>
    <row r="440" spans="2:65" s="11" customFormat="1">
      <c r="B440" s="207"/>
      <c r="C440" s="208"/>
      <c r="D440" s="204" t="s">
        <v>173</v>
      </c>
      <c r="E440" s="209" t="s">
        <v>21</v>
      </c>
      <c r="F440" s="210" t="s">
        <v>550</v>
      </c>
      <c r="G440" s="208"/>
      <c r="H440" s="211" t="s">
        <v>21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173</v>
      </c>
      <c r="AU440" s="217" t="s">
        <v>82</v>
      </c>
      <c r="AV440" s="11" t="s">
        <v>80</v>
      </c>
      <c r="AW440" s="11" t="s">
        <v>36</v>
      </c>
      <c r="AX440" s="11" t="s">
        <v>72</v>
      </c>
      <c r="AY440" s="217" t="s">
        <v>162</v>
      </c>
    </row>
    <row r="441" spans="2:65" s="12" customFormat="1">
      <c r="B441" s="218"/>
      <c r="C441" s="219"/>
      <c r="D441" s="204" t="s">
        <v>173</v>
      </c>
      <c r="E441" s="220" t="s">
        <v>21</v>
      </c>
      <c r="F441" s="221" t="s">
        <v>880</v>
      </c>
      <c r="G441" s="219"/>
      <c r="H441" s="222">
        <v>-38.43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173</v>
      </c>
      <c r="AU441" s="228" t="s">
        <v>82</v>
      </c>
      <c r="AV441" s="12" t="s">
        <v>82</v>
      </c>
      <c r="AW441" s="12" t="s">
        <v>36</v>
      </c>
      <c r="AX441" s="12" t="s">
        <v>72</v>
      </c>
      <c r="AY441" s="228" t="s">
        <v>162</v>
      </c>
    </row>
    <row r="442" spans="2:65" s="11" customFormat="1">
      <c r="B442" s="207"/>
      <c r="C442" s="208"/>
      <c r="D442" s="204" t="s">
        <v>173</v>
      </c>
      <c r="E442" s="209" t="s">
        <v>21</v>
      </c>
      <c r="F442" s="210" t="s">
        <v>552</v>
      </c>
      <c r="G442" s="208"/>
      <c r="H442" s="211" t="s">
        <v>21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173</v>
      </c>
      <c r="AU442" s="217" t="s">
        <v>82</v>
      </c>
      <c r="AV442" s="11" t="s">
        <v>80</v>
      </c>
      <c r="AW442" s="11" t="s">
        <v>36</v>
      </c>
      <c r="AX442" s="11" t="s">
        <v>72</v>
      </c>
      <c r="AY442" s="217" t="s">
        <v>162</v>
      </c>
    </row>
    <row r="443" spans="2:65" s="12" customFormat="1">
      <c r="B443" s="218"/>
      <c r="C443" s="219"/>
      <c r="D443" s="204" t="s">
        <v>173</v>
      </c>
      <c r="E443" s="220" t="s">
        <v>21</v>
      </c>
      <c r="F443" s="221" t="s">
        <v>369</v>
      </c>
      <c r="G443" s="219"/>
      <c r="H443" s="222">
        <v>30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173</v>
      </c>
      <c r="AU443" s="228" t="s">
        <v>82</v>
      </c>
      <c r="AV443" s="12" t="s">
        <v>82</v>
      </c>
      <c r="AW443" s="12" t="s">
        <v>36</v>
      </c>
      <c r="AX443" s="12" t="s">
        <v>72</v>
      </c>
      <c r="AY443" s="228" t="s">
        <v>162</v>
      </c>
    </row>
    <row r="444" spans="2:65" s="13" customFormat="1">
      <c r="B444" s="229"/>
      <c r="C444" s="230"/>
      <c r="D444" s="204" t="s">
        <v>173</v>
      </c>
      <c r="E444" s="251" t="s">
        <v>21</v>
      </c>
      <c r="F444" s="252" t="s">
        <v>177</v>
      </c>
      <c r="G444" s="230"/>
      <c r="H444" s="253">
        <v>51.57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173</v>
      </c>
      <c r="AU444" s="240" t="s">
        <v>82</v>
      </c>
      <c r="AV444" s="13" t="s">
        <v>169</v>
      </c>
      <c r="AW444" s="13" t="s">
        <v>36</v>
      </c>
      <c r="AX444" s="13" t="s">
        <v>80</v>
      </c>
      <c r="AY444" s="240" t="s">
        <v>162</v>
      </c>
    </row>
    <row r="445" spans="2:65" s="10" customFormat="1" ht="29.85" customHeight="1">
      <c r="B445" s="175"/>
      <c r="C445" s="176"/>
      <c r="D445" s="189" t="s">
        <v>71</v>
      </c>
      <c r="E445" s="190" t="s">
        <v>204</v>
      </c>
      <c r="F445" s="190" t="s">
        <v>553</v>
      </c>
      <c r="G445" s="176"/>
      <c r="H445" s="176"/>
      <c r="I445" s="179"/>
      <c r="J445" s="191">
        <f>BK445</f>
        <v>0</v>
      </c>
      <c r="K445" s="176"/>
      <c r="L445" s="181"/>
      <c r="M445" s="182"/>
      <c r="N445" s="183"/>
      <c r="O445" s="183"/>
      <c r="P445" s="184">
        <f>SUM(P446:P451)</f>
        <v>0</v>
      </c>
      <c r="Q445" s="183"/>
      <c r="R445" s="184">
        <f>SUM(R446:R451)</f>
        <v>0.43889999999999996</v>
      </c>
      <c r="S445" s="183"/>
      <c r="T445" s="185">
        <f>SUM(T446:T451)</f>
        <v>0</v>
      </c>
      <c r="AR445" s="186" t="s">
        <v>80</v>
      </c>
      <c r="AT445" s="187" t="s">
        <v>71</v>
      </c>
      <c r="AU445" s="187" t="s">
        <v>80</v>
      </c>
      <c r="AY445" s="186" t="s">
        <v>162</v>
      </c>
      <c r="BK445" s="188">
        <f>SUM(BK446:BK451)</f>
        <v>0</v>
      </c>
    </row>
    <row r="446" spans="2:65" s="1" customFormat="1" ht="28.9" customHeight="1">
      <c r="B446" s="40"/>
      <c r="C446" s="192" t="s">
        <v>554</v>
      </c>
      <c r="D446" s="192" t="s">
        <v>164</v>
      </c>
      <c r="E446" s="193" t="s">
        <v>555</v>
      </c>
      <c r="F446" s="194" t="s">
        <v>556</v>
      </c>
      <c r="G446" s="195" t="s">
        <v>262</v>
      </c>
      <c r="H446" s="196">
        <v>11</v>
      </c>
      <c r="I446" s="197"/>
      <c r="J446" s="198">
        <f>ROUND(I446*H446,2)</f>
        <v>0</v>
      </c>
      <c r="K446" s="194" t="s">
        <v>168</v>
      </c>
      <c r="L446" s="60"/>
      <c r="M446" s="199" t="s">
        <v>21</v>
      </c>
      <c r="N446" s="200" t="s">
        <v>43</v>
      </c>
      <c r="O446" s="41"/>
      <c r="P446" s="201">
        <f>O446*H446</f>
        <v>0</v>
      </c>
      <c r="Q446" s="201">
        <v>3.9899999999999998E-2</v>
      </c>
      <c r="R446" s="201">
        <f>Q446*H446</f>
        <v>0.43889999999999996</v>
      </c>
      <c r="S446" s="201">
        <v>0</v>
      </c>
      <c r="T446" s="202">
        <f>S446*H446</f>
        <v>0</v>
      </c>
      <c r="AR446" s="23" t="s">
        <v>169</v>
      </c>
      <c r="AT446" s="23" t="s">
        <v>164</v>
      </c>
      <c r="AU446" s="23" t="s">
        <v>82</v>
      </c>
      <c r="AY446" s="23" t="s">
        <v>162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3" t="s">
        <v>80</v>
      </c>
      <c r="BK446" s="203">
        <f>ROUND(I446*H446,2)</f>
        <v>0</v>
      </c>
      <c r="BL446" s="23" t="s">
        <v>169</v>
      </c>
      <c r="BM446" s="23" t="s">
        <v>881</v>
      </c>
    </row>
    <row r="447" spans="2:65" s="1" customFormat="1" ht="27">
      <c r="B447" s="40"/>
      <c r="C447" s="62"/>
      <c r="D447" s="204" t="s">
        <v>171</v>
      </c>
      <c r="E447" s="62"/>
      <c r="F447" s="205" t="s">
        <v>558</v>
      </c>
      <c r="G447" s="62"/>
      <c r="H447" s="62"/>
      <c r="I447" s="162"/>
      <c r="J447" s="62"/>
      <c r="K447" s="62"/>
      <c r="L447" s="60"/>
      <c r="M447" s="206"/>
      <c r="N447" s="41"/>
      <c r="O447" s="41"/>
      <c r="P447" s="41"/>
      <c r="Q447" s="41"/>
      <c r="R447" s="41"/>
      <c r="S447" s="41"/>
      <c r="T447" s="77"/>
      <c r="AT447" s="23" t="s">
        <v>171</v>
      </c>
      <c r="AU447" s="23" t="s">
        <v>82</v>
      </c>
    </row>
    <row r="448" spans="2:65" s="11" customFormat="1">
      <c r="B448" s="207"/>
      <c r="C448" s="208"/>
      <c r="D448" s="204" t="s">
        <v>173</v>
      </c>
      <c r="E448" s="209" t="s">
        <v>21</v>
      </c>
      <c r="F448" s="210" t="s">
        <v>789</v>
      </c>
      <c r="G448" s="208"/>
      <c r="H448" s="211" t="s">
        <v>21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173</v>
      </c>
      <c r="AU448" s="217" t="s">
        <v>82</v>
      </c>
      <c r="AV448" s="11" t="s">
        <v>80</v>
      </c>
      <c r="AW448" s="11" t="s">
        <v>36</v>
      </c>
      <c r="AX448" s="11" t="s">
        <v>72</v>
      </c>
      <c r="AY448" s="217" t="s">
        <v>162</v>
      </c>
    </row>
    <row r="449" spans="2:65" s="11" customFormat="1">
      <c r="B449" s="207"/>
      <c r="C449" s="208"/>
      <c r="D449" s="204" t="s">
        <v>173</v>
      </c>
      <c r="E449" s="209" t="s">
        <v>21</v>
      </c>
      <c r="F449" s="210" t="s">
        <v>559</v>
      </c>
      <c r="G449" s="208"/>
      <c r="H449" s="211" t="s">
        <v>21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173</v>
      </c>
      <c r="AU449" s="217" t="s">
        <v>82</v>
      </c>
      <c r="AV449" s="11" t="s">
        <v>80</v>
      </c>
      <c r="AW449" s="11" t="s">
        <v>36</v>
      </c>
      <c r="AX449" s="11" t="s">
        <v>72</v>
      </c>
      <c r="AY449" s="217" t="s">
        <v>162</v>
      </c>
    </row>
    <row r="450" spans="2:65" s="12" customFormat="1">
      <c r="B450" s="218"/>
      <c r="C450" s="219"/>
      <c r="D450" s="204" t="s">
        <v>173</v>
      </c>
      <c r="E450" s="220" t="s">
        <v>21</v>
      </c>
      <c r="F450" s="221" t="s">
        <v>245</v>
      </c>
      <c r="G450" s="219"/>
      <c r="H450" s="222">
        <v>11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173</v>
      </c>
      <c r="AU450" s="228" t="s">
        <v>82</v>
      </c>
      <c r="AV450" s="12" t="s">
        <v>82</v>
      </c>
      <c r="AW450" s="12" t="s">
        <v>36</v>
      </c>
      <c r="AX450" s="12" t="s">
        <v>72</v>
      </c>
      <c r="AY450" s="228" t="s">
        <v>162</v>
      </c>
    </row>
    <row r="451" spans="2:65" s="13" customFormat="1">
      <c r="B451" s="229"/>
      <c r="C451" s="230"/>
      <c r="D451" s="204" t="s">
        <v>173</v>
      </c>
      <c r="E451" s="251" t="s">
        <v>21</v>
      </c>
      <c r="F451" s="252" t="s">
        <v>177</v>
      </c>
      <c r="G451" s="230"/>
      <c r="H451" s="253">
        <v>11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173</v>
      </c>
      <c r="AU451" s="240" t="s">
        <v>82</v>
      </c>
      <c r="AV451" s="13" t="s">
        <v>169</v>
      </c>
      <c r="AW451" s="13" t="s">
        <v>36</v>
      </c>
      <c r="AX451" s="13" t="s">
        <v>80</v>
      </c>
      <c r="AY451" s="240" t="s">
        <v>162</v>
      </c>
    </row>
    <row r="452" spans="2:65" s="10" customFormat="1" ht="29.85" customHeight="1">
      <c r="B452" s="175"/>
      <c r="C452" s="176"/>
      <c r="D452" s="189" t="s">
        <v>71</v>
      </c>
      <c r="E452" s="190" t="s">
        <v>231</v>
      </c>
      <c r="F452" s="190" t="s">
        <v>560</v>
      </c>
      <c r="G452" s="176"/>
      <c r="H452" s="176"/>
      <c r="I452" s="179"/>
      <c r="J452" s="191">
        <f>BK452</f>
        <v>0</v>
      </c>
      <c r="K452" s="176"/>
      <c r="L452" s="181"/>
      <c r="M452" s="182"/>
      <c r="N452" s="183"/>
      <c r="O452" s="183"/>
      <c r="P452" s="184">
        <f>SUM(P453:P483)</f>
        <v>0</v>
      </c>
      <c r="Q452" s="183"/>
      <c r="R452" s="184">
        <f>SUM(R453:R483)</f>
        <v>6.114E-2</v>
      </c>
      <c r="S452" s="183"/>
      <c r="T452" s="185">
        <f>SUM(T453:T483)</f>
        <v>444.096</v>
      </c>
      <c r="AR452" s="186" t="s">
        <v>80</v>
      </c>
      <c r="AT452" s="187" t="s">
        <v>71</v>
      </c>
      <c r="AU452" s="187" t="s">
        <v>80</v>
      </c>
      <c r="AY452" s="186" t="s">
        <v>162</v>
      </c>
      <c r="BK452" s="188">
        <f>SUM(BK453:BK483)</f>
        <v>0</v>
      </c>
    </row>
    <row r="453" spans="2:65" s="1" customFormat="1" ht="20.45" customHeight="1">
      <c r="B453" s="40"/>
      <c r="C453" s="192" t="s">
        <v>561</v>
      </c>
      <c r="D453" s="192" t="s">
        <v>164</v>
      </c>
      <c r="E453" s="193" t="s">
        <v>562</v>
      </c>
      <c r="F453" s="194" t="s">
        <v>563</v>
      </c>
      <c r="G453" s="195" t="s">
        <v>262</v>
      </c>
      <c r="H453" s="196">
        <v>35</v>
      </c>
      <c r="I453" s="197"/>
      <c r="J453" s="198">
        <f>ROUND(I453*H453,2)</f>
        <v>0</v>
      </c>
      <c r="K453" s="194" t="s">
        <v>168</v>
      </c>
      <c r="L453" s="60"/>
      <c r="M453" s="199" t="s">
        <v>21</v>
      </c>
      <c r="N453" s="200" t="s">
        <v>43</v>
      </c>
      <c r="O453" s="41"/>
      <c r="P453" s="201">
        <f>O453*H453</f>
        <v>0</v>
      </c>
      <c r="Q453" s="201">
        <v>0</v>
      </c>
      <c r="R453" s="201">
        <f>Q453*H453</f>
        <v>0</v>
      </c>
      <c r="S453" s="201">
        <v>0</v>
      </c>
      <c r="T453" s="202">
        <f>S453*H453</f>
        <v>0</v>
      </c>
      <c r="AR453" s="23" t="s">
        <v>169</v>
      </c>
      <c r="AT453" s="23" t="s">
        <v>164</v>
      </c>
      <c r="AU453" s="23" t="s">
        <v>82</v>
      </c>
      <c r="AY453" s="23" t="s">
        <v>162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3" t="s">
        <v>80</v>
      </c>
      <c r="BK453" s="203">
        <f>ROUND(I453*H453,2)</f>
        <v>0</v>
      </c>
      <c r="BL453" s="23" t="s">
        <v>169</v>
      </c>
      <c r="BM453" s="23" t="s">
        <v>882</v>
      </c>
    </row>
    <row r="454" spans="2:65" s="1" customFormat="1" ht="54">
      <c r="B454" s="40"/>
      <c r="C454" s="62"/>
      <c r="D454" s="204" t="s">
        <v>171</v>
      </c>
      <c r="E454" s="62"/>
      <c r="F454" s="205" t="s">
        <v>565</v>
      </c>
      <c r="G454" s="62"/>
      <c r="H454" s="62"/>
      <c r="I454" s="162"/>
      <c r="J454" s="62"/>
      <c r="K454" s="62"/>
      <c r="L454" s="60"/>
      <c r="M454" s="206"/>
      <c r="N454" s="41"/>
      <c r="O454" s="41"/>
      <c r="P454" s="41"/>
      <c r="Q454" s="41"/>
      <c r="R454" s="41"/>
      <c r="S454" s="41"/>
      <c r="T454" s="77"/>
      <c r="AT454" s="23" t="s">
        <v>171</v>
      </c>
      <c r="AU454" s="23" t="s">
        <v>82</v>
      </c>
    </row>
    <row r="455" spans="2:65" s="11" customFormat="1">
      <c r="B455" s="207"/>
      <c r="C455" s="208"/>
      <c r="D455" s="204" t="s">
        <v>173</v>
      </c>
      <c r="E455" s="209" t="s">
        <v>21</v>
      </c>
      <c r="F455" s="210" t="s">
        <v>789</v>
      </c>
      <c r="G455" s="208"/>
      <c r="H455" s="211" t="s">
        <v>21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173</v>
      </c>
      <c r="AU455" s="217" t="s">
        <v>82</v>
      </c>
      <c r="AV455" s="11" t="s">
        <v>80</v>
      </c>
      <c r="AW455" s="11" t="s">
        <v>36</v>
      </c>
      <c r="AX455" s="11" t="s">
        <v>72</v>
      </c>
      <c r="AY455" s="217" t="s">
        <v>162</v>
      </c>
    </row>
    <row r="456" spans="2:65" s="11" customFormat="1">
      <c r="B456" s="207"/>
      <c r="C456" s="208"/>
      <c r="D456" s="204" t="s">
        <v>173</v>
      </c>
      <c r="E456" s="209" t="s">
        <v>21</v>
      </c>
      <c r="F456" s="210" t="s">
        <v>566</v>
      </c>
      <c r="G456" s="208"/>
      <c r="H456" s="211" t="s">
        <v>21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173</v>
      </c>
      <c r="AU456" s="217" t="s">
        <v>82</v>
      </c>
      <c r="AV456" s="11" t="s">
        <v>80</v>
      </c>
      <c r="AW456" s="11" t="s">
        <v>36</v>
      </c>
      <c r="AX456" s="11" t="s">
        <v>72</v>
      </c>
      <c r="AY456" s="217" t="s">
        <v>162</v>
      </c>
    </row>
    <row r="457" spans="2:65" s="12" customFormat="1">
      <c r="B457" s="218"/>
      <c r="C457" s="219"/>
      <c r="D457" s="204" t="s">
        <v>173</v>
      </c>
      <c r="E457" s="220" t="s">
        <v>21</v>
      </c>
      <c r="F457" s="221" t="s">
        <v>403</v>
      </c>
      <c r="G457" s="219"/>
      <c r="H457" s="222">
        <v>35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173</v>
      </c>
      <c r="AU457" s="228" t="s">
        <v>82</v>
      </c>
      <c r="AV457" s="12" t="s">
        <v>82</v>
      </c>
      <c r="AW457" s="12" t="s">
        <v>36</v>
      </c>
      <c r="AX457" s="12" t="s">
        <v>72</v>
      </c>
      <c r="AY457" s="228" t="s">
        <v>162</v>
      </c>
    </row>
    <row r="458" spans="2:65" s="13" customFormat="1">
      <c r="B458" s="229"/>
      <c r="C458" s="230"/>
      <c r="D458" s="231" t="s">
        <v>173</v>
      </c>
      <c r="E458" s="232" t="s">
        <v>21</v>
      </c>
      <c r="F458" s="233" t="s">
        <v>177</v>
      </c>
      <c r="G458" s="230"/>
      <c r="H458" s="234">
        <v>35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173</v>
      </c>
      <c r="AU458" s="240" t="s">
        <v>82</v>
      </c>
      <c r="AV458" s="13" t="s">
        <v>169</v>
      </c>
      <c r="AW458" s="13" t="s">
        <v>36</v>
      </c>
      <c r="AX458" s="13" t="s">
        <v>80</v>
      </c>
      <c r="AY458" s="240" t="s">
        <v>162</v>
      </c>
    </row>
    <row r="459" spans="2:65" s="1" customFormat="1" ht="20.45" customHeight="1">
      <c r="B459" s="40"/>
      <c r="C459" s="192" t="s">
        <v>568</v>
      </c>
      <c r="D459" s="192" t="s">
        <v>164</v>
      </c>
      <c r="E459" s="193" t="s">
        <v>569</v>
      </c>
      <c r="F459" s="194" t="s">
        <v>570</v>
      </c>
      <c r="G459" s="195" t="s">
        <v>412</v>
      </c>
      <c r="H459" s="196">
        <v>6</v>
      </c>
      <c r="I459" s="197"/>
      <c r="J459" s="198">
        <f>ROUND(I459*H459,2)</f>
        <v>0</v>
      </c>
      <c r="K459" s="194" t="s">
        <v>168</v>
      </c>
      <c r="L459" s="60"/>
      <c r="M459" s="199" t="s">
        <v>21</v>
      </c>
      <c r="N459" s="200" t="s">
        <v>43</v>
      </c>
      <c r="O459" s="41"/>
      <c r="P459" s="201">
        <f>O459*H459</f>
        <v>0</v>
      </c>
      <c r="Q459" s="201">
        <v>5.7800000000000004E-3</v>
      </c>
      <c r="R459" s="201">
        <f>Q459*H459</f>
        <v>3.4680000000000002E-2</v>
      </c>
      <c r="S459" s="201">
        <v>0</v>
      </c>
      <c r="T459" s="202">
        <f>S459*H459</f>
        <v>0</v>
      </c>
      <c r="AR459" s="23" t="s">
        <v>169</v>
      </c>
      <c r="AT459" s="23" t="s">
        <v>164</v>
      </c>
      <c r="AU459" s="23" t="s">
        <v>82</v>
      </c>
      <c r="AY459" s="23" t="s">
        <v>162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80</v>
      </c>
      <c r="BK459" s="203">
        <f>ROUND(I459*H459,2)</f>
        <v>0</v>
      </c>
      <c r="BL459" s="23" t="s">
        <v>169</v>
      </c>
      <c r="BM459" s="23" t="s">
        <v>883</v>
      </c>
    </row>
    <row r="460" spans="2:65" s="1" customFormat="1" ht="27">
      <c r="B460" s="40"/>
      <c r="C460" s="62"/>
      <c r="D460" s="204" t="s">
        <v>171</v>
      </c>
      <c r="E460" s="62"/>
      <c r="F460" s="205" t="s">
        <v>572</v>
      </c>
      <c r="G460" s="62"/>
      <c r="H460" s="62"/>
      <c r="I460" s="162"/>
      <c r="J460" s="62"/>
      <c r="K460" s="62"/>
      <c r="L460" s="60"/>
      <c r="M460" s="206"/>
      <c r="N460" s="41"/>
      <c r="O460" s="41"/>
      <c r="P460" s="41"/>
      <c r="Q460" s="41"/>
      <c r="R460" s="41"/>
      <c r="S460" s="41"/>
      <c r="T460" s="77"/>
      <c r="AT460" s="23" t="s">
        <v>171</v>
      </c>
      <c r="AU460" s="23" t="s">
        <v>82</v>
      </c>
    </row>
    <row r="461" spans="2:65" s="11" customFormat="1">
      <c r="B461" s="207"/>
      <c r="C461" s="208"/>
      <c r="D461" s="204" t="s">
        <v>173</v>
      </c>
      <c r="E461" s="209" t="s">
        <v>21</v>
      </c>
      <c r="F461" s="210" t="s">
        <v>884</v>
      </c>
      <c r="G461" s="208"/>
      <c r="H461" s="211" t="s">
        <v>21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173</v>
      </c>
      <c r="AU461" s="217" t="s">
        <v>82</v>
      </c>
      <c r="AV461" s="11" t="s">
        <v>80</v>
      </c>
      <c r="AW461" s="11" t="s">
        <v>36</v>
      </c>
      <c r="AX461" s="11" t="s">
        <v>72</v>
      </c>
      <c r="AY461" s="217" t="s">
        <v>162</v>
      </c>
    </row>
    <row r="462" spans="2:65" s="12" customFormat="1">
      <c r="B462" s="218"/>
      <c r="C462" s="219"/>
      <c r="D462" s="204" t="s">
        <v>173</v>
      </c>
      <c r="E462" s="220" t="s">
        <v>21</v>
      </c>
      <c r="F462" s="221" t="s">
        <v>204</v>
      </c>
      <c r="G462" s="219"/>
      <c r="H462" s="222">
        <v>6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173</v>
      </c>
      <c r="AU462" s="228" t="s">
        <v>82</v>
      </c>
      <c r="AV462" s="12" t="s">
        <v>82</v>
      </c>
      <c r="AW462" s="12" t="s">
        <v>36</v>
      </c>
      <c r="AX462" s="12" t="s">
        <v>72</v>
      </c>
      <c r="AY462" s="228" t="s">
        <v>162</v>
      </c>
    </row>
    <row r="463" spans="2:65" s="13" customFormat="1">
      <c r="B463" s="229"/>
      <c r="C463" s="230"/>
      <c r="D463" s="231" t="s">
        <v>173</v>
      </c>
      <c r="E463" s="232" t="s">
        <v>21</v>
      </c>
      <c r="F463" s="233" t="s">
        <v>177</v>
      </c>
      <c r="G463" s="230"/>
      <c r="H463" s="234">
        <v>6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173</v>
      </c>
      <c r="AU463" s="240" t="s">
        <v>82</v>
      </c>
      <c r="AV463" s="13" t="s">
        <v>169</v>
      </c>
      <c r="AW463" s="13" t="s">
        <v>36</v>
      </c>
      <c r="AX463" s="13" t="s">
        <v>80</v>
      </c>
      <c r="AY463" s="240" t="s">
        <v>162</v>
      </c>
    </row>
    <row r="464" spans="2:65" s="1" customFormat="1" ht="28.9" customHeight="1">
      <c r="B464" s="40"/>
      <c r="C464" s="192" t="s">
        <v>428</v>
      </c>
      <c r="D464" s="192" t="s">
        <v>164</v>
      </c>
      <c r="E464" s="193" t="s">
        <v>574</v>
      </c>
      <c r="F464" s="194" t="s">
        <v>575</v>
      </c>
      <c r="G464" s="195" t="s">
        <v>167</v>
      </c>
      <c r="H464" s="196">
        <v>18</v>
      </c>
      <c r="I464" s="197"/>
      <c r="J464" s="198">
        <f>ROUND(I464*H464,2)</f>
        <v>0</v>
      </c>
      <c r="K464" s="194" t="s">
        <v>168</v>
      </c>
      <c r="L464" s="60"/>
      <c r="M464" s="199" t="s">
        <v>21</v>
      </c>
      <c r="N464" s="200" t="s">
        <v>43</v>
      </c>
      <c r="O464" s="41"/>
      <c r="P464" s="201">
        <f>O464*H464</f>
        <v>0</v>
      </c>
      <c r="Q464" s="201">
        <v>1.47E-3</v>
      </c>
      <c r="R464" s="201">
        <f>Q464*H464</f>
        <v>2.6459999999999997E-2</v>
      </c>
      <c r="S464" s="201">
        <v>2.4470000000000001</v>
      </c>
      <c r="T464" s="202">
        <f>S464*H464</f>
        <v>44.045999999999999</v>
      </c>
      <c r="AR464" s="23" t="s">
        <v>169</v>
      </c>
      <c r="AT464" s="23" t="s">
        <v>164</v>
      </c>
      <c r="AU464" s="23" t="s">
        <v>82</v>
      </c>
      <c r="AY464" s="23" t="s">
        <v>162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3" t="s">
        <v>80</v>
      </c>
      <c r="BK464" s="203">
        <f>ROUND(I464*H464,2)</f>
        <v>0</v>
      </c>
      <c r="BL464" s="23" t="s">
        <v>169</v>
      </c>
      <c r="BM464" s="23" t="s">
        <v>885</v>
      </c>
    </row>
    <row r="465" spans="2:65" s="1" customFormat="1" ht="40.5">
      <c r="B465" s="40"/>
      <c r="C465" s="62"/>
      <c r="D465" s="204" t="s">
        <v>171</v>
      </c>
      <c r="E465" s="62"/>
      <c r="F465" s="205" t="s">
        <v>577</v>
      </c>
      <c r="G465" s="62"/>
      <c r="H465" s="62"/>
      <c r="I465" s="162"/>
      <c r="J465" s="62"/>
      <c r="K465" s="62"/>
      <c r="L465" s="60"/>
      <c r="M465" s="206"/>
      <c r="N465" s="41"/>
      <c r="O465" s="41"/>
      <c r="P465" s="41"/>
      <c r="Q465" s="41"/>
      <c r="R465" s="41"/>
      <c r="S465" s="41"/>
      <c r="T465" s="77"/>
      <c r="AT465" s="23" t="s">
        <v>171</v>
      </c>
      <c r="AU465" s="23" t="s">
        <v>82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789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1" customFormat="1">
      <c r="B467" s="207"/>
      <c r="C467" s="208"/>
      <c r="D467" s="204" t="s">
        <v>173</v>
      </c>
      <c r="E467" s="209" t="s">
        <v>21</v>
      </c>
      <c r="F467" s="210" t="s">
        <v>578</v>
      </c>
      <c r="G467" s="208"/>
      <c r="H467" s="211" t="s">
        <v>21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173</v>
      </c>
      <c r="AU467" s="217" t="s">
        <v>82</v>
      </c>
      <c r="AV467" s="11" t="s">
        <v>80</v>
      </c>
      <c r="AW467" s="11" t="s">
        <v>36</v>
      </c>
      <c r="AX467" s="11" t="s">
        <v>72</v>
      </c>
      <c r="AY467" s="217" t="s">
        <v>162</v>
      </c>
    </row>
    <row r="468" spans="2:65" s="12" customFormat="1">
      <c r="B468" s="218"/>
      <c r="C468" s="219"/>
      <c r="D468" s="204" t="s">
        <v>173</v>
      </c>
      <c r="E468" s="220" t="s">
        <v>21</v>
      </c>
      <c r="F468" s="221" t="s">
        <v>287</v>
      </c>
      <c r="G468" s="219"/>
      <c r="H468" s="222">
        <v>18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173</v>
      </c>
      <c r="AU468" s="228" t="s">
        <v>82</v>
      </c>
      <c r="AV468" s="12" t="s">
        <v>82</v>
      </c>
      <c r="AW468" s="12" t="s">
        <v>36</v>
      </c>
      <c r="AX468" s="12" t="s">
        <v>72</v>
      </c>
      <c r="AY468" s="228" t="s">
        <v>162</v>
      </c>
    </row>
    <row r="469" spans="2:65" s="13" customFormat="1">
      <c r="B469" s="229"/>
      <c r="C469" s="230"/>
      <c r="D469" s="231" t="s">
        <v>173</v>
      </c>
      <c r="E469" s="232" t="s">
        <v>21</v>
      </c>
      <c r="F469" s="233" t="s">
        <v>177</v>
      </c>
      <c r="G469" s="230"/>
      <c r="H469" s="234">
        <v>18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173</v>
      </c>
      <c r="AU469" s="240" t="s">
        <v>82</v>
      </c>
      <c r="AV469" s="13" t="s">
        <v>169</v>
      </c>
      <c r="AW469" s="13" t="s">
        <v>36</v>
      </c>
      <c r="AX469" s="13" t="s">
        <v>80</v>
      </c>
      <c r="AY469" s="240" t="s">
        <v>162</v>
      </c>
    </row>
    <row r="470" spans="2:65" s="1" customFormat="1" ht="20.45" customHeight="1">
      <c r="B470" s="40"/>
      <c r="C470" s="192" t="s">
        <v>549</v>
      </c>
      <c r="D470" s="192" t="s">
        <v>164</v>
      </c>
      <c r="E470" s="193" t="s">
        <v>579</v>
      </c>
      <c r="F470" s="194" t="s">
        <v>580</v>
      </c>
      <c r="G470" s="195" t="s">
        <v>167</v>
      </c>
      <c r="H470" s="196">
        <v>9</v>
      </c>
      <c r="I470" s="197"/>
      <c r="J470" s="198">
        <f>ROUND(I470*H470,2)</f>
        <v>0</v>
      </c>
      <c r="K470" s="194" t="s">
        <v>168</v>
      </c>
      <c r="L470" s="60"/>
      <c r="M470" s="199" t="s">
        <v>21</v>
      </c>
      <c r="N470" s="200" t="s">
        <v>43</v>
      </c>
      <c r="O470" s="41"/>
      <c r="P470" s="201">
        <f>O470*H470</f>
        <v>0</v>
      </c>
      <c r="Q470" s="201">
        <v>0</v>
      </c>
      <c r="R470" s="201">
        <f>Q470*H470</f>
        <v>0</v>
      </c>
      <c r="S470" s="201">
        <v>2.65</v>
      </c>
      <c r="T470" s="202">
        <f>S470*H470</f>
        <v>23.849999999999998</v>
      </c>
      <c r="AR470" s="23" t="s">
        <v>169</v>
      </c>
      <c r="AT470" s="23" t="s">
        <v>164</v>
      </c>
      <c r="AU470" s="23" t="s">
        <v>82</v>
      </c>
      <c r="AY470" s="23" t="s">
        <v>162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80</v>
      </c>
      <c r="BK470" s="203">
        <f>ROUND(I470*H470,2)</f>
        <v>0</v>
      </c>
      <c r="BL470" s="23" t="s">
        <v>169</v>
      </c>
      <c r="BM470" s="23" t="s">
        <v>886</v>
      </c>
    </row>
    <row r="471" spans="2:65" s="1" customFormat="1" ht="40.5">
      <c r="B471" s="40"/>
      <c r="C471" s="62"/>
      <c r="D471" s="204" t="s">
        <v>171</v>
      </c>
      <c r="E471" s="62"/>
      <c r="F471" s="205" t="s">
        <v>582</v>
      </c>
      <c r="G471" s="62"/>
      <c r="H471" s="62"/>
      <c r="I471" s="162"/>
      <c r="J471" s="62"/>
      <c r="K471" s="62"/>
      <c r="L471" s="60"/>
      <c r="M471" s="206"/>
      <c r="N471" s="41"/>
      <c r="O471" s="41"/>
      <c r="P471" s="41"/>
      <c r="Q471" s="41"/>
      <c r="R471" s="41"/>
      <c r="S471" s="41"/>
      <c r="T471" s="77"/>
      <c r="AT471" s="23" t="s">
        <v>171</v>
      </c>
      <c r="AU471" s="23" t="s">
        <v>82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789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1" customFormat="1">
      <c r="B473" s="207"/>
      <c r="C473" s="208"/>
      <c r="D473" s="204" t="s">
        <v>173</v>
      </c>
      <c r="E473" s="209" t="s">
        <v>21</v>
      </c>
      <c r="F473" s="210" t="s">
        <v>583</v>
      </c>
      <c r="G473" s="208"/>
      <c r="H473" s="211" t="s">
        <v>21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173</v>
      </c>
      <c r="AU473" s="217" t="s">
        <v>82</v>
      </c>
      <c r="AV473" s="11" t="s">
        <v>80</v>
      </c>
      <c r="AW473" s="11" t="s">
        <v>36</v>
      </c>
      <c r="AX473" s="11" t="s">
        <v>72</v>
      </c>
      <c r="AY473" s="217" t="s">
        <v>162</v>
      </c>
    </row>
    <row r="474" spans="2:65" s="12" customFormat="1">
      <c r="B474" s="218"/>
      <c r="C474" s="219"/>
      <c r="D474" s="204" t="s">
        <v>173</v>
      </c>
      <c r="E474" s="220" t="s">
        <v>21</v>
      </c>
      <c r="F474" s="221" t="s">
        <v>231</v>
      </c>
      <c r="G474" s="219"/>
      <c r="H474" s="222">
        <v>9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173</v>
      </c>
      <c r="AU474" s="228" t="s">
        <v>82</v>
      </c>
      <c r="AV474" s="12" t="s">
        <v>82</v>
      </c>
      <c r="AW474" s="12" t="s">
        <v>36</v>
      </c>
      <c r="AX474" s="12" t="s">
        <v>72</v>
      </c>
      <c r="AY474" s="228" t="s">
        <v>162</v>
      </c>
    </row>
    <row r="475" spans="2:65" s="13" customFormat="1">
      <c r="B475" s="229"/>
      <c r="C475" s="230"/>
      <c r="D475" s="231" t="s">
        <v>173</v>
      </c>
      <c r="E475" s="232" t="s">
        <v>21</v>
      </c>
      <c r="F475" s="233" t="s">
        <v>177</v>
      </c>
      <c r="G475" s="230"/>
      <c r="H475" s="234">
        <v>9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173</v>
      </c>
      <c r="AU475" s="240" t="s">
        <v>82</v>
      </c>
      <c r="AV475" s="13" t="s">
        <v>169</v>
      </c>
      <c r="AW475" s="13" t="s">
        <v>36</v>
      </c>
      <c r="AX475" s="13" t="s">
        <v>80</v>
      </c>
      <c r="AY475" s="240" t="s">
        <v>162</v>
      </c>
    </row>
    <row r="476" spans="2:65" s="1" customFormat="1" ht="20.45" customHeight="1">
      <c r="B476" s="40"/>
      <c r="C476" s="192" t="s">
        <v>584</v>
      </c>
      <c r="D476" s="192" t="s">
        <v>164</v>
      </c>
      <c r="E476" s="193" t="s">
        <v>585</v>
      </c>
      <c r="F476" s="194" t="s">
        <v>586</v>
      </c>
      <c r="G476" s="195" t="s">
        <v>167</v>
      </c>
      <c r="H476" s="196">
        <v>132</v>
      </c>
      <c r="I476" s="197"/>
      <c r="J476" s="198">
        <f>ROUND(I476*H476,2)</f>
        <v>0</v>
      </c>
      <c r="K476" s="194" t="s">
        <v>168</v>
      </c>
      <c r="L476" s="60"/>
      <c r="M476" s="199" t="s">
        <v>21</v>
      </c>
      <c r="N476" s="200" t="s">
        <v>43</v>
      </c>
      <c r="O476" s="41"/>
      <c r="P476" s="201">
        <f>O476*H476</f>
        <v>0</v>
      </c>
      <c r="Q476" s="201">
        <v>0</v>
      </c>
      <c r="R476" s="201">
        <f>Q476*H476</f>
        <v>0</v>
      </c>
      <c r="S476" s="201">
        <v>2.85</v>
      </c>
      <c r="T476" s="202">
        <f>S476*H476</f>
        <v>376.2</v>
      </c>
      <c r="AR476" s="23" t="s">
        <v>169</v>
      </c>
      <c r="AT476" s="23" t="s">
        <v>164</v>
      </c>
      <c r="AU476" s="23" t="s">
        <v>82</v>
      </c>
      <c r="AY476" s="23" t="s">
        <v>162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3" t="s">
        <v>80</v>
      </c>
      <c r="BK476" s="203">
        <f>ROUND(I476*H476,2)</f>
        <v>0</v>
      </c>
      <c r="BL476" s="23" t="s">
        <v>169</v>
      </c>
      <c r="BM476" s="23" t="s">
        <v>887</v>
      </c>
    </row>
    <row r="477" spans="2:65" s="1" customFormat="1" ht="40.5">
      <c r="B477" s="40"/>
      <c r="C477" s="62"/>
      <c r="D477" s="204" t="s">
        <v>171</v>
      </c>
      <c r="E477" s="62"/>
      <c r="F477" s="205" t="s">
        <v>588</v>
      </c>
      <c r="G477" s="62"/>
      <c r="H477" s="62"/>
      <c r="I477" s="162"/>
      <c r="J477" s="62"/>
      <c r="K477" s="62"/>
      <c r="L477" s="60"/>
      <c r="M477" s="206"/>
      <c r="N477" s="41"/>
      <c r="O477" s="41"/>
      <c r="P477" s="41"/>
      <c r="Q477" s="41"/>
      <c r="R477" s="41"/>
      <c r="S477" s="41"/>
      <c r="T477" s="77"/>
      <c r="AT477" s="23" t="s">
        <v>171</v>
      </c>
      <c r="AU477" s="23" t="s">
        <v>82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789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1" customFormat="1">
      <c r="B479" s="207"/>
      <c r="C479" s="208"/>
      <c r="D479" s="204" t="s">
        <v>173</v>
      </c>
      <c r="E479" s="209" t="s">
        <v>21</v>
      </c>
      <c r="F479" s="210" t="s">
        <v>589</v>
      </c>
      <c r="G479" s="208"/>
      <c r="H479" s="211" t="s">
        <v>21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173</v>
      </c>
      <c r="AU479" s="217" t="s">
        <v>82</v>
      </c>
      <c r="AV479" s="11" t="s">
        <v>80</v>
      </c>
      <c r="AW479" s="11" t="s">
        <v>36</v>
      </c>
      <c r="AX479" s="11" t="s">
        <v>72</v>
      </c>
      <c r="AY479" s="217" t="s">
        <v>162</v>
      </c>
    </row>
    <row r="480" spans="2:65" s="12" customFormat="1">
      <c r="B480" s="218"/>
      <c r="C480" s="219"/>
      <c r="D480" s="204" t="s">
        <v>173</v>
      </c>
      <c r="E480" s="220" t="s">
        <v>21</v>
      </c>
      <c r="F480" s="221" t="s">
        <v>888</v>
      </c>
      <c r="G480" s="219"/>
      <c r="H480" s="222">
        <v>104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173</v>
      </c>
      <c r="AU480" s="228" t="s">
        <v>82</v>
      </c>
      <c r="AV480" s="12" t="s">
        <v>82</v>
      </c>
      <c r="AW480" s="12" t="s">
        <v>36</v>
      </c>
      <c r="AX480" s="12" t="s">
        <v>72</v>
      </c>
      <c r="AY480" s="228" t="s">
        <v>162</v>
      </c>
    </row>
    <row r="481" spans="2:65" s="11" customFormat="1">
      <c r="B481" s="207"/>
      <c r="C481" s="208"/>
      <c r="D481" s="204" t="s">
        <v>173</v>
      </c>
      <c r="E481" s="209" t="s">
        <v>21</v>
      </c>
      <c r="F481" s="210" t="s">
        <v>591</v>
      </c>
      <c r="G481" s="208"/>
      <c r="H481" s="211" t="s">
        <v>21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173</v>
      </c>
      <c r="AU481" s="217" t="s">
        <v>82</v>
      </c>
      <c r="AV481" s="11" t="s">
        <v>80</v>
      </c>
      <c r="AW481" s="11" t="s">
        <v>36</v>
      </c>
      <c r="AX481" s="11" t="s">
        <v>72</v>
      </c>
      <c r="AY481" s="217" t="s">
        <v>162</v>
      </c>
    </row>
    <row r="482" spans="2:65" s="12" customFormat="1">
      <c r="B482" s="218"/>
      <c r="C482" s="219"/>
      <c r="D482" s="204" t="s">
        <v>173</v>
      </c>
      <c r="E482" s="220" t="s">
        <v>21</v>
      </c>
      <c r="F482" s="221" t="s">
        <v>356</v>
      </c>
      <c r="G482" s="219"/>
      <c r="H482" s="222">
        <v>28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173</v>
      </c>
      <c r="AU482" s="228" t="s">
        <v>82</v>
      </c>
      <c r="AV482" s="12" t="s">
        <v>82</v>
      </c>
      <c r="AW482" s="12" t="s">
        <v>36</v>
      </c>
      <c r="AX482" s="12" t="s">
        <v>72</v>
      </c>
      <c r="AY482" s="228" t="s">
        <v>162</v>
      </c>
    </row>
    <row r="483" spans="2:65" s="13" customFormat="1">
      <c r="B483" s="229"/>
      <c r="C483" s="230"/>
      <c r="D483" s="204" t="s">
        <v>173</v>
      </c>
      <c r="E483" s="251" t="s">
        <v>21</v>
      </c>
      <c r="F483" s="252" t="s">
        <v>177</v>
      </c>
      <c r="G483" s="230"/>
      <c r="H483" s="253">
        <v>132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173</v>
      </c>
      <c r="AU483" s="240" t="s">
        <v>82</v>
      </c>
      <c r="AV483" s="13" t="s">
        <v>169</v>
      </c>
      <c r="AW483" s="13" t="s">
        <v>36</v>
      </c>
      <c r="AX483" s="13" t="s">
        <v>80</v>
      </c>
      <c r="AY483" s="240" t="s">
        <v>162</v>
      </c>
    </row>
    <row r="484" spans="2:65" s="10" customFormat="1" ht="29.85" customHeight="1">
      <c r="B484" s="175"/>
      <c r="C484" s="176"/>
      <c r="D484" s="189" t="s">
        <v>71</v>
      </c>
      <c r="E484" s="190" t="s">
        <v>592</v>
      </c>
      <c r="F484" s="190" t="s">
        <v>593</v>
      </c>
      <c r="G484" s="176"/>
      <c r="H484" s="176"/>
      <c r="I484" s="179"/>
      <c r="J484" s="191">
        <f>BK484</f>
        <v>0</v>
      </c>
      <c r="K484" s="176"/>
      <c r="L484" s="181"/>
      <c r="M484" s="182"/>
      <c r="N484" s="183"/>
      <c r="O484" s="183"/>
      <c r="P484" s="184">
        <f>SUM(P485:P520)</f>
        <v>0</v>
      </c>
      <c r="Q484" s="183"/>
      <c r="R484" s="184">
        <f>SUM(R485:R520)</f>
        <v>0</v>
      </c>
      <c r="S484" s="183"/>
      <c r="T484" s="185">
        <f>SUM(T485:T520)</f>
        <v>0</v>
      </c>
      <c r="AR484" s="186" t="s">
        <v>80</v>
      </c>
      <c r="AT484" s="187" t="s">
        <v>71</v>
      </c>
      <c r="AU484" s="187" t="s">
        <v>80</v>
      </c>
      <c r="AY484" s="186" t="s">
        <v>162</v>
      </c>
      <c r="BK484" s="188">
        <f>SUM(BK485:BK520)</f>
        <v>0</v>
      </c>
    </row>
    <row r="485" spans="2:65" s="1" customFormat="1" ht="20.45" customHeight="1">
      <c r="B485" s="40"/>
      <c r="C485" s="192" t="s">
        <v>594</v>
      </c>
      <c r="D485" s="192" t="s">
        <v>164</v>
      </c>
      <c r="E485" s="193" t="s">
        <v>595</v>
      </c>
      <c r="F485" s="194" t="s">
        <v>596</v>
      </c>
      <c r="G485" s="195" t="s">
        <v>365</v>
      </c>
      <c r="H485" s="196">
        <v>67.896000000000001</v>
      </c>
      <c r="I485" s="197"/>
      <c r="J485" s="198">
        <f>ROUND(I485*H485,2)</f>
        <v>0</v>
      </c>
      <c r="K485" s="194" t="s">
        <v>168</v>
      </c>
      <c r="L485" s="60"/>
      <c r="M485" s="199" t="s">
        <v>21</v>
      </c>
      <c r="N485" s="200" t="s">
        <v>43</v>
      </c>
      <c r="O485" s="41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AR485" s="23" t="s">
        <v>169</v>
      </c>
      <c r="AT485" s="23" t="s">
        <v>164</v>
      </c>
      <c r="AU485" s="23" t="s">
        <v>82</v>
      </c>
      <c r="AY485" s="23" t="s">
        <v>162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3" t="s">
        <v>80</v>
      </c>
      <c r="BK485" s="203">
        <f>ROUND(I485*H485,2)</f>
        <v>0</v>
      </c>
      <c r="BL485" s="23" t="s">
        <v>169</v>
      </c>
      <c r="BM485" s="23" t="s">
        <v>889</v>
      </c>
    </row>
    <row r="486" spans="2:65" s="1" customFormat="1">
      <c r="B486" s="40"/>
      <c r="C486" s="62"/>
      <c r="D486" s="204" t="s">
        <v>171</v>
      </c>
      <c r="E486" s="62"/>
      <c r="F486" s="205" t="s">
        <v>598</v>
      </c>
      <c r="G486" s="62"/>
      <c r="H486" s="62"/>
      <c r="I486" s="162"/>
      <c r="J486" s="62"/>
      <c r="K486" s="62"/>
      <c r="L486" s="60"/>
      <c r="M486" s="206"/>
      <c r="N486" s="41"/>
      <c r="O486" s="41"/>
      <c r="P486" s="41"/>
      <c r="Q486" s="41"/>
      <c r="R486" s="41"/>
      <c r="S486" s="41"/>
      <c r="T486" s="77"/>
      <c r="AT486" s="23" t="s">
        <v>171</v>
      </c>
      <c r="AU486" s="23" t="s">
        <v>82</v>
      </c>
    </row>
    <row r="487" spans="2:65" s="11" customFormat="1">
      <c r="B487" s="207"/>
      <c r="C487" s="208"/>
      <c r="D487" s="204" t="s">
        <v>173</v>
      </c>
      <c r="E487" s="209" t="s">
        <v>21</v>
      </c>
      <c r="F487" s="210" t="s">
        <v>789</v>
      </c>
      <c r="G487" s="208"/>
      <c r="H487" s="211" t="s">
        <v>21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173</v>
      </c>
      <c r="AU487" s="217" t="s">
        <v>82</v>
      </c>
      <c r="AV487" s="11" t="s">
        <v>80</v>
      </c>
      <c r="AW487" s="11" t="s">
        <v>36</v>
      </c>
      <c r="AX487" s="11" t="s">
        <v>72</v>
      </c>
      <c r="AY487" s="217" t="s">
        <v>162</v>
      </c>
    </row>
    <row r="488" spans="2:65" s="11" customFormat="1">
      <c r="B488" s="207"/>
      <c r="C488" s="208"/>
      <c r="D488" s="204" t="s">
        <v>173</v>
      </c>
      <c r="E488" s="209" t="s">
        <v>21</v>
      </c>
      <c r="F488" s="210" t="s">
        <v>599</v>
      </c>
      <c r="G488" s="208"/>
      <c r="H488" s="211" t="s">
        <v>21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173</v>
      </c>
      <c r="AU488" s="217" t="s">
        <v>82</v>
      </c>
      <c r="AV488" s="11" t="s">
        <v>80</v>
      </c>
      <c r="AW488" s="11" t="s">
        <v>36</v>
      </c>
      <c r="AX488" s="11" t="s">
        <v>72</v>
      </c>
      <c r="AY488" s="217" t="s">
        <v>162</v>
      </c>
    </row>
    <row r="489" spans="2:65" s="12" customFormat="1">
      <c r="B489" s="218"/>
      <c r="C489" s="219"/>
      <c r="D489" s="204" t="s">
        <v>173</v>
      </c>
      <c r="E489" s="220" t="s">
        <v>21</v>
      </c>
      <c r="F489" s="221" t="s">
        <v>890</v>
      </c>
      <c r="G489" s="219"/>
      <c r="H489" s="222">
        <v>67.896000000000001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173</v>
      </c>
      <c r="AU489" s="228" t="s">
        <v>82</v>
      </c>
      <c r="AV489" s="12" t="s">
        <v>82</v>
      </c>
      <c r="AW489" s="12" t="s">
        <v>36</v>
      </c>
      <c r="AX489" s="12" t="s">
        <v>72</v>
      </c>
      <c r="AY489" s="228" t="s">
        <v>162</v>
      </c>
    </row>
    <row r="490" spans="2:65" s="13" customFormat="1">
      <c r="B490" s="229"/>
      <c r="C490" s="230"/>
      <c r="D490" s="231" t="s">
        <v>173</v>
      </c>
      <c r="E490" s="232" t="s">
        <v>21</v>
      </c>
      <c r="F490" s="233" t="s">
        <v>177</v>
      </c>
      <c r="G490" s="230"/>
      <c r="H490" s="234">
        <v>67.896000000000001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173</v>
      </c>
      <c r="AU490" s="240" t="s">
        <v>82</v>
      </c>
      <c r="AV490" s="13" t="s">
        <v>169</v>
      </c>
      <c r="AW490" s="13" t="s">
        <v>36</v>
      </c>
      <c r="AX490" s="13" t="s">
        <v>80</v>
      </c>
      <c r="AY490" s="240" t="s">
        <v>162</v>
      </c>
    </row>
    <row r="491" spans="2:65" s="1" customFormat="1" ht="28.9" customHeight="1">
      <c r="B491" s="40"/>
      <c r="C491" s="192" t="s">
        <v>601</v>
      </c>
      <c r="D491" s="192" t="s">
        <v>164</v>
      </c>
      <c r="E491" s="193" t="s">
        <v>602</v>
      </c>
      <c r="F491" s="194" t="s">
        <v>603</v>
      </c>
      <c r="G491" s="195" t="s">
        <v>365</v>
      </c>
      <c r="H491" s="196">
        <v>376.2</v>
      </c>
      <c r="I491" s="197"/>
      <c r="J491" s="198">
        <f>ROUND(I491*H491,2)</f>
        <v>0</v>
      </c>
      <c r="K491" s="194" t="s">
        <v>168</v>
      </c>
      <c r="L491" s="60"/>
      <c r="M491" s="199" t="s">
        <v>21</v>
      </c>
      <c r="N491" s="200" t="s">
        <v>43</v>
      </c>
      <c r="O491" s="41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3" t="s">
        <v>169</v>
      </c>
      <c r="AT491" s="23" t="s">
        <v>164</v>
      </c>
      <c r="AU491" s="23" t="s">
        <v>82</v>
      </c>
      <c r="AY491" s="23" t="s">
        <v>162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80</v>
      </c>
      <c r="BK491" s="203">
        <f>ROUND(I491*H491,2)</f>
        <v>0</v>
      </c>
      <c r="BL491" s="23" t="s">
        <v>169</v>
      </c>
      <c r="BM491" s="23" t="s">
        <v>891</v>
      </c>
    </row>
    <row r="492" spans="2:65" s="1" customFormat="1">
      <c r="B492" s="40"/>
      <c r="C492" s="62"/>
      <c r="D492" s="204" t="s">
        <v>171</v>
      </c>
      <c r="E492" s="62"/>
      <c r="F492" s="205" t="s">
        <v>605</v>
      </c>
      <c r="G492" s="62"/>
      <c r="H492" s="62"/>
      <c r="I492" s="162"/>
      <c r="J492" s="62"/>
      <c r="K492" s="62"/>
      <c r="L492" s="60"/>
      <c r="M492" s="206"/>
      <c r="N492" s="41"/>
      <c r="O492" s="41"/>
      <c r="P492" s="41"/>
      <c r="Q492" s="41"/>
      <c r="R492" s="41"/>
      <c r="S492" s="41"/>
      <c r="T492" s="77"/>
      <c r="AT492" s="23" t="s">
        <v>171</v>
      </c>
      <c r="AU492" s="23" t="s">
        <v>82</v>
      </c>
    </row>
    <row r="493" spans="2:65" s="11" customFormat="1">
      <c r="B493" s="207"/>
      <c r="C493" s="208"/>
      <c r="D493" s="204" t="s">
        <v>173</v>
      </c>
      <c r="E493" s="209" t="s">
        <v>21</v>
      </c>
      <c r="F493" s="210" t="s">
        <v>789</v>
      </c>
      <c r="G493" s="208"/>
      <c r="H493" s="211" t="s">
        <v>21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173</v>
      </c>
      <c r="AU493" s="217" t="s">
        <v>82</v>
      </c>
      <c r="AV493" s="11" t="s">
        <v>80</v>
      </c>
      <c r="AW493" s="11" t="s">
        <v>36</v>
      </c>
      <c r="AX493" s="11" t="s">
        <v>72</v>
      </c>
      <c r="AY493" s="217" t="s">
        <v>162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606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2" customFormat="1">
      <c r="B495" s="218"/>
      <c r="C495" s="219"/>
      <c r="D495" s="204" t="s">
        <v>173</v>
      </c>
      <c r="E495" s="220" t="s">
        <v>21</v>
      </c>
      <c r="F495" s="221" t="s">
        <v>892</v>
      </c>
      <c r="G495" s="219"/>
      <c r="H495" s="222">
        <v>376.2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173</v>
      </c>
      <c r="AU495" s="228" t="s">
        <v>82</v>
      </c>
      <c r="AV495" s="12" t="s">
        <v>82</v>
      </c>
      <c r="AW495" s="12" t="s">
        <v>36</v>
      </c>
      <c r="AX495" s="12" t="s">
        <v>72</v>
      </c>
      <c r="AY495" s="228" t="s">
        <v>162</v>
      </c>
    </row>
    <row r="496" spans="2:65" s="13" customFormat="1">
      <c r="B496" s="229"/>
      <c r="C496" s="230"/>
      <c r="D496" s="231" t="s">
        <v>173</v>
      </c>
      <c r="E496" s="232" t="s">
        <v>21</v>
      </c>
      <c r="F496" s="233" t="s">
        <v>177</v>
      </c>
      <c r="G496" s="230"/>
      <c r="H496" s="234">
        <v>376.2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173</v>
      </c>
      <c r="AU496" s="240" t="s">
        <v>82</v>
      </c>
      <c r="AV496" s="13" t="s">
        <v>169</v>
      </c>
      <c r="AW496" s="13" t="s">
        <v>36</v>
      </c>
      <c r="AX496" s="13" t="s">
        <v>80</v>
      </c>
      <c r="AY496" s="240" t="s">
        <v>162</v>
      </c>
    </row>
    <row r="497" spans="2:65" s="1" customFormat="1" ht="20.45" customHeight="1">
      <c r="B497" s="40"/>
      <c r="C497" s="192" t="s">
        <v>608</v>
      </c>
      <c r="D497" s="192" t="s">
        <v>164</v>
      </c>
      <c r="E497" s="193" t="s">
        <v>609</v>
      </c>
      <c r="F497" s="194" t="s">
        <v>610</v>
      </c>
      <c r="G497" s="195" t="s">
        <v>365</v>
      </c>
      <c r="H497" s="196">
        <v>376.2</v>
      </c>
      <c r="I497" s="197"/>
      <c r="J497" s="198">
        <f>ROUND(I497*H497,2)</f>
        <v>0</v>
      </c>
      <c r="K497" s="194" t="s">
        <v>168</v>
      </c>
      <c r="L497" s="60"/>
      <c r="M497" s="199" t="s">
        <v>21</v>
      </c>
      <c r="N497" s="200" t="s">
        <v>43</v>
      </c>
      <c r="O497" s="41"/>
      <c r="P497" s="201">
        <f>O497*H497</f>
        <v>0</v>
      </c>
      <c r="Q497" s="201">
        <v>0</v>
      </c>
      <c r="R497" s="201">
        <f>Q497*H497</f>
        <v>0</v>
      </c>
      <c r="S497" s="201">
        <v>0</v>
      </c>
      <c r="T497" s="202">
        <f>S497*H497</f>
        <v>0</v>
      </c>
      <c r="AR497" s="23" t="s">
        <v>169</v>
      </c>
      <c r="AT497" s="23" t="s">
        <v>164</v>
      </c>
      <c r="AU497" s="23" t="s">
        <v>82</v>
      </c>
      <c r="AY497" s="23" t="s">
        <v>162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80</v>
      </c>
      <c r="BK497" s="203">
        <f>ROUND(I497*H497,2)</f>
        <v>0</v>
      </c>
      <c r="BL497" s="23" t="s">
        <v>169</v>
      </c>
      <c r="BM497" s="23" t="s">
        <v>893</v>
      </c>
    </row>
    <row r="498" spans="2:65" s="1" customFormat="1" ht="40.5">
      <c r="B498" s="40"/>
      <c r="C498" s="62"/>
      <c r="D498" s="204" t="s">
        <v>171</v>
      </c>
      <c r="E498" s="62"/>
      <c r="F498" s="205" t="s">
        <v>612</v>
      </c>
      <c r="G498" s="62"/>
      <c r="H498" s="62"/>
      <c r="I498" s="162"/>
      <c r="J498" s="62"/>
      <c r="K498" s="62"/>
      <c r="L498" s="60"/>
      <c r="M498" s="206"/>
      <c r="N498" s="41"/>
      <c r="O498" s="41"/>
      <c r="P498" s="41"/>
      <c r="Q498" s="41"/>
      <c r="R498" s="41"/>
      <c r="S498" s="41"/>
      <c r="T498" s="77"/>
      <c r="AT498" s="23" t="s">
        <v>171</v>
      </c>
      <c r="AU498" s="23" t="s">
        <v>82</v>
      </c>
    </row>
    <row r="499" spans="2:65" s="11" customFormat="1">
      <c r="B499" s="207"/>
      <c r="C499" s="208"/>
      <c r="D499" s="204" t="s">
        <v>173</v>
      </c>
      <c r="E499" s="209" t="s">
        <v>21</v>
      </c>
      <c r="F499" s="210" t="s">
        <v>789</v>
      </c>
      <c r="G499" s="208"/>
      <c r="H499" s="211" t="s">
        <v>21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173</v>
      </c>
      <c r="AU499" s="217" t="s">
        <v>82</v>
      </c>
      <c r="AV499" s="11" t="s">
        <v>80</v>
      </c>
      <c r="AW499" s="11" t="s">
        <v>36</v>
      </c>
      <c r="AX499" s="11" t="s">
        <v>72</v>
      </c>
      <c r="AY499" s="217" t="s">
        <v>162</v>
      </c>
    </row>
    <row r="500" spans="2:65" s="11" customFormat="1">
      <c r="B500" s="207"/>
      <c r="C500" s="208"/>
      <c r="D500" s="204" t="s">
        <v>173</v>
      </c>
      <c r="E500" s="209" t="s">
        <v>21</v>
      </c>
      <c r="F500" s="210" t="s">
        <v>613</v>
      </c>
      <c r="G500" s="208"/>
      <c r="H500" s="211" t="s">
        <v>21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173</v>
      </c>
      <c r="AU500" s="217" t="s">
        <v>82</v>
      </c>
      <c r="AV500" s="11" t="s">
        <v>80</v>
      </c>
      <c r="AW500" s="11" t="s">
        <v>36</v>
      </c>
      <c r="AX500" s="11" t="s">
        <v>72</v>
      </c>
      <c r="AY500" s="217" t="s">
        <v>162</v>
      </c>
    </row>
    <row r="501" spans="2:65" s="12" customFormat="1">
      <c r="B501" s="218"/>
      <c r="C501" s="219"/>
      <c r="D501" s="204" t="s">
        <v>173</v>
      </c>
      <c r="E501" s="220" t="s">
        <v>21</v>
      </c>
      <c r="F501" s="221" t="s">
        <v>892</v>
      </c>
      <c r="G501" s="219"/>
      <c r="H501" s="222">
        <v>376.2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173</v>
      </c>
      <c r="AU501" s="228" t="s">
        <v>82</v>
      </c>
      <c r="AV501" s="12" t="s">
        <v>82</v>
      </c>
      <c r="AW501" s="12" t="s">
        <v>36</v>
      </c>
      <c r="AX501" s="12" t="s">
        <v>72</v>
      </c>
      <c r="AY501" s="228" t="s">
        <v>162</v>
      </c>
    </row>
    <row r="502" spans="2:65" s="13" customFormat="1">
      <c r="B502" s="229"/>
      <c r="C502" s="230"/>
      <c r="D502" s="231" t="s">
        <v>173</v>
      </c>
      <c r="E502" s="232" t="s">
        <v>21</v>
      </c>
      <c r="F502" s="233" t="s">
        <v>177</v>
      </c>
      <c r="G502" s="230"/>
      <c r="H502" s="234">
        <v>376.2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173</v>
      </c>
      <c r="AU502" s="240" t="s">
        <v>82</v>
      </c>
      <c r="AV502" s="13" t="s">
        <v>169</v>
      </c>
      <c r="AW502" s="13" t="s">
        <v>36</v>
      </c>
      <c r="AX502" s="13" t="s">
        <v>80</v>
      </c>
      <c r="AY502" s="240" t="s">
        <v>162</v>
      </c>
    </row>
    <row r="503" spans="2:65" s="1" customFormat="1" ht="20.45" customHeight="1">
      <c r="B503" s="40"/>
      <c r="C503" s="192" t="s">
        <v>614</v>
      </c>
      <c r="D503" s="192" t="s">
        <v>164</v>
      </c>
      <c r="E503" s="193" t="s">
        <v>615</v>
      </c>
      <c r="F503" s="194" t="s">
        <v>616</v>
      </c>
      <c r="G503" s="195" t="s">
        <v>365</v>
      </c>
      <c r="H503" s="196">
        <v>444.096</v>
      </c>
      <c r="I503" s="197"/>
      <c r="J503" s="198">
        <f>ROUND(I503*H503,2)</f>
        <v>0</v>
      </c>
      <c r="K503" s="194" t="s">
        <v>168</v>
      </c>
      <c r="L503" s="60"/>
      <c r="M503" s="199" t="s">
        <v>21</v>
      </c>
      <c r="N503" s="200" t="s">
        <v>43</v>
      </c>
      <c r="O503" s="41"/>
      <c r="P503" s="201">
        <f>O503*H503</f>
        <v>0</v>
      </c>
      <c r="Q503" s="201">
        <v>0</v>
      </c>
      <c r="R503" s="201">
        <f>Q503*H503</f>
        <v>0</v>
      </c>
      <c r="S503" s="201">
        <v>0</v>
      </c>
      <c r="T503" s="202">
        <f>S503*H503</f>
        <v>0</v>
      </c>
      <c r="AR503" s="23" t="s">
        <v>169</v>
      </c>
      <c r="AT503" s="23" t="s">
        <v>164</v>
      </c>
      <c r="AU503" s="23" t="s">
        <v>82</v>
      </c>
      <c r="AY503" s="23" t="s">
        <v>162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3" t="s">
        <v>80</v>
      </c>
      <c r="BK503" s="203">
        <f>ROUND(I503*H503,2)</f>
        <v>0</v>
      </c>
      <c r="BL503" s="23" t="s">
        <v>169</v>
      </c>
      <c r="BM503" s="23" t="s">
        <v>894</v>
      </c>
    </row>
    <row r="504" spans="2:65" s="1" customFormat="1" ht="27">
      <c r="B504" s="40"/>
      <c r="C504" s="62"/>
      <c r="D504" s="204" t="s">
        <v>171</v>
      </c>
      <c r="E504" s="62"/>
      <c r="F504" s="205" t="s">
        <v>618</v>
      </c>
      <c r="G504" s="62"/>
      <c r="H504" s="62"/>
      <c r="I504" s="162"/>
      <c r="J504" s="62"/>
      <c r="K504" s="62"/>
      <c r="L504" s="60"/>
      <c r="M504" s="206"/>
      <c r="N504" s="41"/>
      <c r="O504" s="41"/>
      <c r="P504" s="41"/>
      <c r="Q504" s="41"/>
      <c r="R504" s="41"/>
      <c r="S504" s="41"/>
      <c r="T504" s="77"/>
      <c r="AT504" s="23" t="s">
        <v>171</v>
      </c>
      <c r="AU504" s="23" t="s">
        <v>82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789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1" customFormat="1">
      <c r="B506" s="207"/>
      <c r="C506" s="208"/>
      <c r="D506" s="204" t="s">
        <v>173</v>
      </c>
      <c r="E506" s="209" t="s">
        <v>21</v>
      </c>
      <c r="F506" s="210" t="s">
        <v>619</v>
      </c>
      <c r="G506" s="208"/>
      <c r="H506" s="211" t="s">
        <v>21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173</v>
      </c>
      <c r="AU506" s="217" t="s">
        <v>82</v>
      </c>
      <c r="AV506" s="11" t="s">
        <v>80</v>
      </c>
      <c r="AW506" s="11" t="s">
        <v>36</v>
      </c>
      <c r="AX506" s="11" t="s">
        <v>72</v>
      </c>
      <c r="AY506" s="217" t="s">
        <v>162</v>
      </c>
    </row>
    <row r="507" spans="2:65" s="12" customFormat="1">
      <c r="B507" s="218"/>
      <c r="C507" s="219"/>
      <c r="D507" s="204" t="s">
        <v>173</v>
      </c>
      <c r="E507" s="220" t="s">
        <v>21</v>
      </c>
      <c r="F507" s="221" t="s">
        <v>895</v>
      </c>
      <c r="G507" s="219"/>
      <c r="H507" s="222">
        <v>444.096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173</v>
      </c>
      <c r="AU507" s="228" t="s">
        <v>82</v>
      </c>
      <c r="AV507" s="12" t="s">
        <v>82</v>
      </c>
      <c r="AW507" s="12" t="s">
        <v>36</v>
      </c>
      <c r="AX507" s="12" t="s">
        <v>72</v>
      </c>
      <c r="AY507" s="228" t="s">
        <v>162</v>
      </c>
    </row>
    <row r="508" spans="2:65" s="13" customFormat="1">
      <c r="B508" s="229"/>
      <c r="C508" s="230"/>
      <c r="D508" s="231" t="s">
        <v>173</v>
      </c>
      <c r="E508" s="232" t="s">
        <v>21</v>
      </c>
      <c r="F508" s="233" t="s">
        <v>177</v>
      </c>
      <c r="G508" s="230"/>
      <c r="H508" s="234">
        <v>444.096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173</v>
      </c>
      <c r="AU508" s="240" t="s">
        <v>82</v>
      </c>
      <c r="AV508" s="13" t="s">
        <v>169</v>
      </c>
      <c r="AW508" s="13" t="s">
        <v>36</v>
      </c>
      <c r="AX508" s="13" t="s">
        <v>80</v>
      </c>
      <c r="AY508" s="240" t="s">
        <v>162</v>
      </c>
    </row>
    <row r="509" spans="2:65" s="1" customFormat="1" ht="20.45" customHeight="1">
      <c r="B509" s="40"/>
      <c r="C509" s="192" t="s">
        <v>621</v>
      </c>
      <c r="D509" s="192" t="s">
        <v>164</v>
      </c>
      <c r="E509" s="193" t="s">
        <v>622</v>
      </c>
      <c r="F509" s="194" t="s">
        <v>623</v>
      </c>
      <c r="G509" s="195" t="s">
        <v>365</v>
      </c>
      <c r="H509" s="196">
        <v>8437.8240000000005</v>
      </c>
      <c r="I509" s="197"/>
      <c r="J509" s="198">
        <f>ROUND(I509*H509,2)</f>
        <v>0</v>
      </c>
      <c r="K509" s="194" t="s">
        <v>168</v>
      </c>
      <c r="L509" s="60"/>
      <c r="M509" s="199" t="s">
        <v>21</v>
      </c>
      <c r="N509" s="200" t="s">
        <v>43</v>
      </c>
      <c r="O509" s="41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AR509" s="23" t="s">
        <v>169</v>
      </c>
      <c r="AT509" s="23" t="s">
        <v>164</v>
      </c>
      <c r="AU509" s="23" t="s">
        <v>82</v>
      </c>
      <c r="AY509" s="23" t="s">
        <v>162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23" t="s">
        <v>80</v>
      </c>
      <c r="BK509" s="203">
        <f>ROUND(I509*H509,2)</f>
        <v>0</v>
      </c>
      <c r="BL509" s="23" t="s">
        <v>169</v>
      </c>
      <c r="BM509" s="23" t="s">
        <v>896</v>
      </c>
    </row>
    <row r="510" spans="2:65" s="1" customFormat="1" ht="40.5">
      <c r="B510" s="40"/>
      <c r="C510" s="62"/>
      <c r="D510" s="204" t="s">
        <v>171</v>
      </c>
      <c r="E510" s="62"/>
      <c r="F510" s="205" t="s">
        <v>625</v>
      </c>
      <c r="G510" s="62"/>
      <c r="H510" s="62"/>
      <c r="I510" s="162"/>
      <c r="J510" s="62"/>
      <c r="K510" s="62"/>
      <c r="L510" s="60"/>
      <c r="M510" s="206"/>
      <c r="N510" s="41"/>
      <c r="O510" s="41"/>
      <c r="P510" s="41"/>
      <c r="Q510" s="41"/>
      <c r="R510" s="41"/>
      <c r="S510" s="41"/>
      <c r="T510" s="77"/>
      <c r="AT510" s="23" t="s">
        <v>171</v>
      </c>
      <c r="AU510" s="23" t="s">
        <v>82</v>
      </c>
    </row>
    <row r="511" spans="2:65" s="11" customFormat="1">
      <c r="B511" s="207"/>
      <c r="C511" s="208"/>
      <c r="D511" s="204" t="s">
        <v>173</v>
      </c>
      <c r="E511" s="209" t="s">
        <v>21</v>
      </c>
      <c r="F511" s="210" t="s">
        <v>789</v>
      </c>
      <c r="G511" s="208"/>
      <c r="H511" s="211" t="s">
        <v>21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173</v>
      </c>
      <c r="AU511" s="217" t="s">
        <v>82</v>
      </c>
      <c r="AV511" s="11" t="s">
        <v>80</v>
      </c>
      <c r="AW511" s="11" t="s">
        <v>36</v>
      </c>
      <c r="AX511" s="11" t="s">
        <v>72</v>
      </c>
      <c r="AY511" s="217" t="s">
        <v>162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626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897</v>
      </c>
      <c r="G513" s="219"/>
      <c r="H513" s="222">
        <v>8437.8240000000005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8437.8240000000005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0.45" customHeight="1">
      <c r="B515" s="40"/>
      <c r="C515" s="192" t="s">
        <v>567</v>
      </c>
      <c r="D515" s="192" t="s">
        <v>164</v>
      </c>
      <c r="E515" s="193" t="s">
        <v>628</v>
      </c>
      <c r="F515" s="194" t="s">
        <v>629</v>
      </c>
      <c r="G515" s="195" t="s">
        <v>365</v>
      </c>
      <c r="H515" s="196">
        <v>0.33</v>
      </c>
      <c r="I515" s="197"/>
      <c r="J515" s="198">
        <f>ROUND(I515*H515,2)</f>
        <v>0</v>
      </c>
      <c r="K515" s="194" t="s">
        <v>21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169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169</v>
      </c>
      <c r="BM515" s="23" t="s">
        <v>898</v>
      </c>
    </row>
    <row r="516" spans="2:65" s="1" customFormat="1">
      <c r="B516" s="40"/>
      <c r="C516" s="62"/>
      <c r="D516" s="204" t="s">
        <v>171</v>
      </c>
      <c r="E516" s="62"/>
      <c r="F516" s="205" t="s">
        <v>629</v>
      </c>
      <c r="G516" s="62"/>
      <c r="H516" s="62"/>
      <c r="I516" s="162"/>
      <c r="J516" s="62"/>
      <c r="K516" s="62"/>
      <c r="L516" s="60"/>
      <c r="M516" s="206"/>
      <c r="N516" s="41"/>
      <c r="O516" s="41"/>
      <c r="P516" s="41"/>
      <c r="Q516" s="41"/>
      <c r="R516" s="41"/>
      <c r="S516" s="41"/>
      <c r="T516" s="77"/>
      <c r="AT516" s="23" t="s">
        <v>171</v>
      </c>
      <c r="AU516" s="23" t="s">
        <v>82</v>
      </c>
    </row>
    <row r="517" spans="2:65" s="11" customFormat="1">
      <c r="B517" s="207"/>
      <c r="C517" s="208"/>
      <c r="D517" s="204" t="s">
        <v>173</v>
      </c>
      <c r="E517" s="209" t="s">
        <v>21</v>
      </c>
      <c r="F517" s="210" t="s">
        <v>789</v>
      </c>
      <c r="G517" s="208"/>
      <c r="H517" s="211" t="s">
        <v>21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173</v>
      </c>
      <c r="AU517" s="217" t="s">
        <v>82</v>
      </c>
      <c r="AV517" s="11" t="s">
        <v>80</v>
      </c>
      <c r="AW517" s="11" t="s">
        <v>36</v>
      </c>
      <c r="AX517" s="11" t="s">
        <v>72</v>
      </c>
      <c r="AY517" s="217" t="s">
        <v>162</v>
      </c>
    </row>
    <row r="518" spans="2:65" s="11" customFormat="1">
      <c r="B518" s="207"/>
      <c r="C518" s="208"/>
      <c r="D518" s="204" t="s">
        <v>173</v>
      </c>
      <c r="E518" s="209" t="s">
        <v>21</v>
      </c>
      <c r="F518" s="210" t="s">
        <v>631</v>
      </c>
      <c r="G518" s="208"/>
      <c r="H518" s="211" t="s">
        <v>21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173</v>
      </c>
      <c r="AU518" s="217" t="s">
        <v>82</v>
      </c>
      <c r="AV518" s="11" t="s">
        <v>80</v>
      </c>
      <c r="AW518" s="11" t="s">
        <v>36</v>
      </c>
      <c r="AX518" s="11" t="s">
        <v>72</v>
      </c>
      <c r="AY518" s="217" t="s">
        <v>162</v>
      </c>
    </row>
    <row r="519" spans="2:65" s="12" customFormat="1">
      <c r="B519" s="218"/>
      <c r="C519" s="219"/>
      <c r="D519" s="204" t="s">
        <v>173</v>
      </c>
      <c r="E519" s="220" t="s">
        <v>21</v>
      </c>
      <c r="F519" s="221" t="s">
        <v>899</v>
      </c>
      <c r="G519" s="219"/>
      <c r="H519" s="222">
        <v>0.33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173</v>
      </c>
      <c r="AU519" s="228" t="s">
        <v>82</v>
      </c>
      <c r="AV519" s="12" t="s">
        <v>82</v>
      </c>
      <c r="AW519" s="12" t="s">
        <v>36</v>
      </c>
      <c r="AX519" s="12" t="s">
        <v>72</v>
      </c>
      <c r="AY519" s="228" t="s">
        <v>162</v>
      </c>
    </row>
    <row r="520" spans="2:65" s="13" customFormat="1">
      <c r="B520" s="229"/>
      <c r="C520" s="230"/>
      <c r="D520" s="204" t="s">
        <v>173</v>
      </c>
      <c r="E520" s="251" t="s">
        <v>21</v>
      </c>
      <c r="F520" s="252" t="s">
        <v>177</v>
      </c>
      <c r="G520" s="230"/>
      <c r="H520" s="253">
        <v>0.33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173</v>
      </c>
      <c r="AU520" s="240" t="s">
        <v>82</v>
      </c>
      <c r="AV520" s="13" t="s">
        <v>169</v>
      </c>
      <c r="AW520" s="13" t="s">
        <v>36</v>
      </c>
      <c r="AX520" s="13" t="s">
        <v>80</v>
      </c>
      <c r="AY520" s="240" t="s">
        <v>162</v>
      </c>
    </row>
    <row r="521" spans="2:65" s="10" customFormat="1" ht="29.85" customHeight="1">
      <c r="B521" s="175"/>
      <c r="C521" s="176"/>
      <c r="D521" s="189" t="s">
        <v>71</v>
      </c>
      <c r="E521" s="190" t="s">
        <v>633</v>
      </c>
      <c r="F521" s="190" t="s">
        <v>634</v>
      </c>
      <c r="G521" s="176"/>
      <c r="H521" s="176"/>
      <c r="I521" s="179"/>
      <c r="J521" s="191">
        <f>BK521</f>
        <v>0</v>
      </c>
      <c r="K521" s="176"/>
      <c r="L521" s="181"/>
      <c r="M521" s="182"/>
      <c r="N521" s="183"/>
      <c r="O521" s="183"/>
      <c r="P521" s="184">
        <f>SUM(P522:P523)</f>
        <v>0</v>
      </c>
      <c r="Q521" s="183"/>
      <c r="R521" s="184">
        <f>SUM(R522:R523)</f>
        <v>0</v>
      </c>
      <c r="S521" s="183"/>
      <c r="T521" s="185">
        <f>SUM(T522:T523)</f>
        <v>0</v>
      </c>
      <c r="AR521" s="186" t="s">
        <v>80</v>
      </c>
      <c r="AT521" s="187" t="s">
        <v>71</v>
      </c>
      <c r="AU521" s="187" t="s">
        <v>80</v>
      </c>
      <c r="AY521" s="186" t="s">
        <v>162</v>
      </c>
      <c r="BK521" s="188">
        <f>SUM(BK522:BK523)</f>
        <v>0</v>
      </c>
    </row>
    <row r="522" spans="2:65" s="1" customFormat="1" ht="20.45" customHeight="1">
      <c r="B522" s="40"/>
      <c r="C522" s="192" t="s">
        <v>469</v>
      </c>
      <c r="D522" s="192" t="s">
        <v>164</v>
      </c>
      <c r="E522" s="193" t="s">
        <v>635</v>
      </c>
      <c r="F522" s="194" t="s">
        <v>636</v>
      </c>
      <c r="G522" s="195" t="s">
        <v>365</v>
      </c>
      <c r="H522" s="196">
        <v>661.11699999999996</v>
      </c>
      <c r="I522" s="197"/>
      <c r="J522" s="198">
        <f>ROUND(I522*H522,2)</f>
        <v>0</v>
      </c>
      <c r="K522" s="194" t="s">
        <v>168</v>
      </c>
      <c r="L522" s="60"/>
      <c r="M522" s="199" t="s">
        <v>21</v>
      </c>
      <c r="N522" s="200" t="s">
        <v>43</v>
      </c>
      <c r="O522" s="41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3" t="s">
        <v>169</v>
      </c>
      <c r="AT522" s="23" t="s">
        <v>164</v>
      </c>
      <c r="AU522" s="23" t="s">
        <v>82</v>
      </c>
      <c r="AY522" s="23" t="s">
        <v>162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80</v>
      </c>
      <c r="BK522" s="203">
        <f>ROUND(I522*H522,2)</f>
        <v>0</v>
      </c>
      <c r="BL522" s="23" t="s">
        <v>169</v>
      </c>
      <c r="BM522" s="23" t="s">
        <v>900</v>
      </c>
    </row>
    <row r="523" spans="2:65" s="1" customFormat="1">
      <c r="B523" s="40"/>
      <c r="C523" s="62"/>
      <c r="D523" s="204" t="s">
        <v>171</v>
      </c>
      <c r="E523" s="62"/>
      <c r="F523" s="205" t="s">
        <v>638</v>
      </c>
      <c r="G523" s="62"/>
      <c r="H523" s="62"/>
      <c r="I523" s="162"/>
      <c r="J523" s="62"/>
      <c r="K523" s="62"/>
      <c r="L523" s="60"/>
      <c r="M523" s="206"/>
      <c r="N523" s="41"/>
      <c r="O523" s="41"/>
      <c r="P523" s="41"/>
      <c r="Q523" s="41"/>
      <c r="R523" s="41"/>
      <c r="S523" s="41"/>
      <c r="T523" s="77"/>
      <c r="AT523" s="23" t="s">
        <v>171</v>
      </c>
      <c r="AU523" s="23" t="s">
        <v>82</v>
      </c>
    </row>
    <row r="524" spans="2:65" s="10" customFormat="1" ht="37.35" customHeight="1">
      <c r="B524" s="175"/>
      <c r="C524" s="176"/>
      <c r="D524" s="177" t="s">
        <v>71</v>
      </c>
      <c r="E524" s="178" t="s">
        <v>639</v>
      </c>
      <c r="F524" s="178" t="s">
        <v>640</v>
      </c>
      <c r="G524" s="176"/>
      <c r="H524" s="176"/>
      <c r="I524" s="179"/>
      <c r="J524" s="18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0.33048</v>
      </c>
      <c r="S524" s="183"/>
      <c r="T524" s="185">
        <f>T525</f>
        <v>0.6885</v>
      </c>
      <c r="AR524" s="186" t="s">
        <v>82</v>
      </c>
      <c r="AT524" s="187" t="s">
        <v>71</v>
      </c>
      <c r="AU524" s="187" t="s">
        <v>72</v>
      </c>
      <c r="AY524" s="186" t="s">
        <v>162</v>
      </c>
      <c r="BK524" s="188">
        <f>BK525</f>
        <v>0</v>
      </c>
    </row>
    <row r="525" spans="2:65" s="10" customFormat="1" ht="19.899999999999999" customHeight="1">
      <c r="B525" s="175"/>
      <c r="C525" s="176"/>
      <c r="D525" s="189" t="s">
        <v>71</v>
      </c>
      <c r="E525" s="190" t="s">
        <v>641</v>
      </c>
      <c r="F525" s="190" t="s">
        <v>642</v>
      </c>
      <c r="G525" s="176"/>
      <c r="H525" s="176"/>
      <c r="I525" s="179"/>
      <c r="J525" s="191">
        <f>BK525</f>
        <v>0</v>
      </c>
      <c r="K525" s="176"/>
      <c r="L525" s="181"/>
      <c r="M525" s="182"/>
      <c r="N525" s="183"/>
      <c r="O525" s="183"/>
      <c r="P525" s="184">
        <f>SUM(P526:P550)</f>
        <v>0</v>
      </c>
      <c r="Q525" s="183"/>
      <c r="R525" s="184">
        <f>SUM(R526:R550)</f>
        <v>0.33048</v>
      </c>
      <c r="S525" s="183"/>
      <c r="T525" s="185">
        <f>SUM(T526:T550)</f>
        <v>0.6885</v>
      </c>
      <c r="AR525" s="186" t="s">
        <v>82</v>
      </c>
      <c r="AT525" s="187" t="s">
        <v>71</v>
      </c>
      <c r="AU525" s="187" t="s">
        <v>80</v>
      </c>
      <c r="AY525" s="186" t="s">
        <v>162</v>
      </c>
      <c r="BK525" s="188">
        <f>SUM(BK526:BK550)</f>
        <v>0</v>
      </c>
    </row>
    <row r="526" spans="2:65" s="1" customFormat="1" ht="20.45" customHeight="1">
      <c r="B526" s="40"/>
      <c r="C526" s="192" t="s">
        <v>643</v>
      </c>
      <c r="D526" s="192" t="s">
        <v>164</v>
      </c>
      <c r="E526" s="193" t="s">
        <v>644</v>
      </c>
      <c r="F526" s="194" t="s">
        <v>645</v>
      </c>
      <c r="G526" s="195" t="s">
        <v>262</v>
      </c>
      <c r="H526" s="196">
        <v>153</v>
      </c>
      <c r="I526" s="197"/>
      <c r="J526" s="198">
        <f>ROUND(I526*H526,2)</f>
        <v>0</v>
      </c>
      <c r="K526" s="194" t="s">
        <v>168</v>
      </c>
      <c r="L526" s="60"/>
      <c r="M526" s="199" t="s">
        <v>21</v>
      </c>
      <c r="N526" s="200" t="s">
        <v>43</v>
      </c>
      <c r="O526" s="41"/>
      <c r="P526" s="201">
        <f>O526*H526</f>
        <v>0</v>
      </c>
      <c r="Q526" s="201">
        <v>0</v>
      </c>
      <c r="R526" s="201">
        <f>Q526*H526</f>
        <v>0</v>
      </c>
      <c r="S526" s="201">
        <v>4.4999999999999997E-3</v>
      </c>
      <c r="T526" s="202">
        <f>S526*H526</f>
        <v>0.6885</v>
      </c>
      <c r="AR526" s="23" t="s">
        <v>274</v>
      </c>
      <c r="AT526" s="23" t="s">
        <v>164</v>
      </c>
      <c r="AU526" s="23" t="s">
        <v>82</v>
      </c>
      <c r="AY526" s="23" t="s">
        <v>162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80</v>
      </c>
      <c r="BK526" s="203">
        <f>ROUND(I526*H526,2)</f>
        <v>0</v>
      </c>
      <c r="BL526" s="23" t="s">
        <v>274</v>
      </c>
      <c r="BM526" s="23" t="s">
        <v>901</v>
      </c>
    </row>
    <row r="527" spans="2:65" s="1" customFormat="1">
      <c r="B527" s="40"/>
      <c r="C527" s="62"/>
      <c r="D527" s="204" t="s">
        <v>171</v>
      </c>
      <c r="E527" s="62"/>
      <c r="F527" s="205" t="s">
        <v>647</v>
      </c>
      <c r="G527" s="62"/>
      <c r="H527" s="62"/>
      <c r="I527" s="162"/>
      <c r="J527" s="62"/>
      <c r="K527" s="62"/>
      <c r="L527" s="60"/>
      <c r="M527" s="206"/>
      <c r="N527" s="41"/>
      <c r="O527" s="41"/>
      <c r="P527" s="41"/>
      <c r="Q527" s="41"/>
      <c r="R527" s="41"/>
      <c r="S527" s="41"/>
      <c r="T527" s="77"/>
      <c r="AT527" s="23" t="s">
        <v>171</v>
      </c>
      <c r="AU527" s="23" t="s">
        <v>82</v>
      </c>
    </row>
    <row r="528" spans="2:65" s="11" customFormat="1">
      <c r="B528" s="207"/>
      <c r="C528" s="208"/>
      <c r="D528" s="204" t="s">
        <v>173</v>
      </c>
      <c r="E528" s="209" t="s">
        <v>21</v>
      </c>
      <c r="F528" s="210" t="s">
        <v>789</v>
      </c>
      <c r="G528" s="208"/>
      <c r="H528" s="211" t="s">
        <v>21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173</v>
      </c>
      <c r="AU528" s="217" t="s">
        <v>82</v>
      </c>
      <c r="AV528" s="11" t="s">
        <v>80</v>
      </c>
      <c r="AW528" s="11" t="s">
        <v>36</v>
      </c>
      <c r="AX528" s="11" t="s">
        <v>72</v>
      </c>
      <c r="AY528" s="217" t="s">
        <v>162</v>
      </c>
    </row>
    <row r="529" spans="2:65" s="11" customFormat="1">
      <c r="B529" s="207"/>
      <c r="C529" s="208"/>
      <c r="D529" s="204" t="s">
        <v>173</v>
      </c>
      <c r="E529" s="209" t="s">
        <v>21</v>
      </c>
      <c r="F529" s="210" t="s">
        <v>648</v>
      </c>
      <c r="G529" s="208"/>
      <c r="H529" s="211" t="s">
        <v>21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173</v>
      </c>
      <c r="AU529" s="217" t="s">
        <v>82</v>
      </c>
      <c r="AV529" s="11" t="s">
        <v>80</v>
      </c>
      <c r="AW529" s="11" t="s">
        <v>36</v>
      </c>
      <c r="AX529" s="11" t="s">
        <v>72</v>
      </c>
      <c r="AY529" s="217" t="s">
        <v>162</v>
      </c>
    </row>
    <row r="530" spans="2:65" s="11" customFormat="1">
      <c r="B530" s="207"/>
      <c r="C530" s="208"/>
      <c r="D530" s="204" t="s">
        <v>173</v>
      </c>
      <c r="E530" s="209" t="s">
        <v>21</v>
      </c>
      <c r="F530" s="210" t="s">
        <v>210</v>
      </c>
      <c r="G530" s="208"/>
      <c r="H530" s="211" t="s">
        <v>21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173</v>
      </c>
      <c r="AU530" s="217" t="s">
        <v>82</v>
      </c>
      <c r="AV530" s="11" t="s">
        <v>80</v>
      </c>
      <c r="AW530" s="11" t="s">
        <v>36</v>
      </c>
      <c r="AX530" s="11" t="s">
        <v>72</v>
      </c>
      <c r="AY530" s="217" t="s">
        <v>162</v>
      </c>
    </row>
    <row r="531" spans="2:65" s="12" customFormat="1">
      <c r="B531" s="218"/>
      <c r="C531" s="219"/>
      <c r="D531" s="204" t="s">
        <v>173</v>
      </c>
      <c r="E531" s="220" t="s">
        <v>21</v>
      </c>
      <c r="F531" s="221" t="s">
        <v>795</v>
      </c>
      <c r="G531" s="219"/>
      <c r="H531" s="222">
        <v>76.5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173</v>
      </c>
      <c r="AU531" s="228" t="s">
        <v>82</v>
      </c>
      <c r="AV531" s="12" t="s">
        <v>82</v>
      </c>
      <c r="AW531" s="12" t="s">
        <v>36</v>
      </c>
      <c r="AX531" s="12" t="s">
        <v>72</v>
      </c>
      <c r="AY531" s="228" t="s">
        <v>162</v>
      </c>
    </row>
    <row r="532" spans="2:65" s="11" customFormat="1">
      <c r="B532" s="207"/>
      <c r="C532" s="208"/>
      <c r="D532" s="204" t="s">
        <v>173</v>
      </c>
      <c r="E532" s="209" t="s">
        <v>21</v>
      </c>
      <c r="F532" s="210" t="s">
        <v>212</v>
      </c>
      <c r="G532" s="208"/>
      <c r="H532" s="211" t="s">
        <v>21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173</v>
      </c>
      <c r="AU532" s="217" t="s">
        <v>82</v>
      </c>
      <c r="AV532" s="11" t="s">
        <v>80</v>
      </c>
      <c r="AW532" s="11" t="s">
        <v>36</v>
      </c>
      <c r="AX532" s="11" t="s">
        <v>72</v>
      </c>
      <c r="AY532" s="217" t="s">
        <v>162</v>
      </c>
    </row>
    <row r="533" spans="2:65" s="12" customFormat="1">
      <c r="B533" s="218"/>
      <c r="C533" s="219"/>
      <c r="D533" s="204" t="s">
        <v>173</v>
      </c>
      <c r="E533" s="220" t="s">
        <v>21</v>
      </c>
      <c r="F533" s="221" t="s">
        <v>795</v>
      </c>
      <c r="G533" s="219"/>
      <c r="H533" s="222">
        <v>76.5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173</v>
      </c>
      <c r="AU533" s="228" t="s">
        <v>82</v>
      </c>
      <c r="AV533" s="12" t="s">
        <v>82</v>
      </c>
      <c r="AW533" s="12" t="s">
        <v>36</v>
      </c>
      <c r="AX533" s="12" t="s">
        <v>72</v>
      </c>
      <c r="AY533" s="228" t="s">
        <v>162</v>
      </c>
    </row>
    <row r="534" spans="2:65" s="13" customFormat="1">
      <c r="B534" s="229"/>
      <c r="C534" s="230"/>
      <c r="D534" s="231" t="s">
        <v>173</v>
      </c>
      <c r="E534" s="232" t="s">
        <v>21</v>
      </c>
      <c r="F534" s="233" t="s">
        <v>177</v>
      </c>
      <c r="G534" s="230"/>
      <c r="H534" s="234">
        <v>153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173</v>
      </c>
      <c r="AU534" s="240" t="s">
        <v>82</v>
      </c>
      <c r="AV534" s="13" t="s">
        <v>169</v>
      </c>
      <c r="AW534" s="13" t="s">
        <v>36</v>
      </c>
      <c r="AX534" s="13" t="s">
        <v>80</v>
      </c>
      <c r="AY534" s="240" t="s">
        <v>162</v>
      </c>
    </row>
    <row r="535" spans="2:65" s="1" customFormat="1" ht="28.9" customHeight="1">
      <c r="B535" s="40"/>
      <c r="C535" s="192" t="s">
        <v>651</v>
      </c>
      <c r="D535" s="192" t="s">
        <v>164</v>
      </c>
      <c r="E535" s="193" t="s">
        <v>652</v>
      </c>
      <c r="F535" s="194" t="s">
        <v>653</v>
      </c>
      <c r="G535" s="195" t="s">
        <v>262</v>
      </c>
      <c r="H535" s="196">
        <v>153</v>
      </c>
      <c r="I535" s="197"/>
      <c r="J535" s="198">
        <f>ROUND(I535*H535,2)</f>
        <v>0</v>
      </c>
      <c r="K535" s="194" t="s">
        <v>168</v>
      </c>
      <c r="L535" s="60"/>
      <c r="M535" s="199" t="s">
        <v>21</v>
      </c>
      <c r="N535" s="200" t="s">
        <v>43</v>
      </c>
      <c r="O535" s="4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3" t="s">
        <v>274</v>
      </c>
      <c r="AT535" s="23" t="s">
        <v>164</v>
      </c>
      <c r="AU535" s="23" t="s">
        <v>82</v>
      </c>
      <c r="AY535" s="23" t="s">
        <v>162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3" t="s">
        <v>80</v>
      </c>
      <c r="BK535" s="203">
        <f>ROUND(I535*H535,2)</f>
        <v>0</v>
      </c>
      <c r="BL535" s="23" t="s">
        <v>274</v>
      </c>
      <c r="BM535" s="23" t="s">
        <v>902</v>
      </c>
    </row>
    <row r="536" spans="2:65" s="1" customFormat="1" ht="27">
      <c r="B536" s="40"/>
      <c r="C536" s="62"/>
      <c r="D536" s="204" t="s">
        <v>171</v>
      </c>
      <c r="E536" s="62"/>
      <c r="F536" s="205" t="s">
        <v>655</v>
      </c>
      <c r="G536" s="62"/>
      <c r="H536" s="62"/>
      <c r="I536" s="162"/>
      <c r="J536" s="62"/>
      <c r="K536" s="62"/>
      <c r="L536" s="60"/>
      <c r="M536" s="206"/>
      <c r="N536" s="41"/>
      <c r="O536" s="41"/>
      <c r="P536" s="41"/>
      <c r="Q536" s="41"/>
      <c r="R536" s="41"/>
      <c r="S536" s="41"/>
      <c r="T536" s="77"/>
      <c r="AT536" s="23" t="s">
        <v>171</v>
      </c>
      <c r="AU536" s="23" t="s">
        <v>82</v>
      </c>
    </row>
    <row r="537" spans="2:65" s="11" customFormat="1">
      <c r="B537" s="207"/>
      <c r="C537" s="208"/>
      <c r="D537" s="204" t="s">
        <v>173</v>
      </c>
      <c r="E537" s="209" t="s">
        <v>21</v>
      </c>
      <c r="F537" s="210" t="s">
        <v>789</v>
      </c>
      <c r="G537" s="208"/>
      <c r="H537" s="211" t="s">
        <v>21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173</v>
      </c>
      <c r="AU537" s="217" t="s">
        <v>82</v>
      </c>
      <c r="AV537" s="11" t="s">
        <v>80</v>
      </c>
      <c r="AW537" s="11" t="s">
        <v>36</v>
      </c>
      <c r="AX537" s="11" t="s">
        <v>72</v>
      </c>
      <c r="AY537" s="217" t="s">
        <v>162</v>
      </c>
    </row>
    <row r="538" spans="2:65" s="11" customFormat="1">
      <c r="B538" s="207"/>
      <c r="C538" s="208"/>
      <c r="D538" s="204" t="s">
        <v>173</v>
      </c>
      <c r="E538" s="209" t="s">
        <v>21</v>
      </c>
      <c r="F538" s="210" t="s">
        <v>656</v>
      </c>
      <c r="G538" s="208"/>
      <c r="H538" s="211" t="s">
        <v>21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173</v>
      </c>
      <c r="AU538" s="217" t="s">
        <v>82</v>
      </c>
      <c r="AV538" s="11" t="s">
        <v>80</v>
      </c>
      <c r="AW538" s="11" t="s">
        <v>36</v>
      </c>
      <c r="AX538" s="11" t="s">
        <v>72</v>
      </c>
      <c r="AY538" s="217" t="s">
        <v>162</v>
      </c>
    </row>
    <row r="539" spans="2:65" s="11" customFormat="1">
      <c r="B539" s="207"/>
      <c r="C539" s="208"/>
      <c r="D539" s="204" t="s">
        <v>173</v>
      </c>
      <c r="E539" s="209" t="s">
        <v>21</v>
      </c>
      <c r="F539" s="210" t="s">
        <v>210</v>
      </c>
      <c r="G539" s="208"/>
      <c r="H539" s="211" t="s">
        <v>21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173</v>
      </c>
      <c r="AU539" s="217" t="s">
        <v>82</v>
      </c>
      <c r="AV539" s="11" t="s">
        <v>80</v>
      </c>
      <c r="AW539" s="11" t="s">
        <v>36</v>
      </c>
      <c r="AX539" s="11" t="s">
        <v>72</v>
      </c>
      <c r="AY539" s="217" t="s">
        <v>162</v>
      </c>
    </row>
    <row r="540" spans="2:65" s="12" customFormat="1">
      <c r="B540" s="218"/>
      <c r="C540" s="219"/>
      <c r="D540" s="204" t="s">
        <v>173</v>
      </c>
      <c r="E540" s="220" t="s">
        <v>21</v>
      </c>
      <c r="F540" s="221" t="s">
        <v>795</v>
      </c>
      <c r="G540" s="219"/>
      <c r="H540" s="222">
        <v>76.5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173</v>
      </c>
      <c r="AU540" s="228" t="s">
        <v>82</v>
      </c>
      <c r="AV540" s="12" t="s">
        <v>82</v>
      </c>
      <c r="AW540" s="12" t="s">
        <v>36</v>
      </c>
      <c r="AX540" s="12" t="s">
        <v>72</v>
      </c>
      <c r="AY540" s="228" t="s">
        <v>162</v>
      </c>
    </row>
    <row r="541" spans="2:65" s="11" customFormat="1">
      <c r="B541" s="207"/>
      <c r="C541" s="208"/>
      <c r="D541" s="204" t="s">
        <v>173</v>
      </c>
      <c r="E541" s="209" t="s">
        <v>21</v>
      </c>
      <c r="F541" s="210" t="s">
        <v>212</v>
      </c>
      <c r="G541" s="208"/>
      <c r="H541" s="211" t="s">
        <v>21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173</v>
      </c>
      <c r="AU541" s="217" t="s">
        <v>82</v>
      </c>
      <c r="AV541" s="11" t="s">
        <v>80</v>
      </c>
      <c r="AW541" s="11" t="s">
        <v>36</v>
      </c>
      <c r="AX541" s="11" t="s">
        <v>72</v>
      </c>
      <c r="AY541" s="217" t="s">
        <v>162</v>
      </c>
    </row>
    <row r="542" spans="2:65" s="12" customFormat="1">
      <c r="B542" s="218"/>
      <c r="C542" s="219"/>
      <c r="D542" s="204" t="s">
        <v>173</v>
      </c>
      <c r="E542" s="220" t="s">
        <v>21</v>
      </c>
      <c r="F542" s="221" t="s">
        <v>795</v>
      </c>
      <c r="G542" s="219"/>
      <c r="H542" s="222">
        <v>76.5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173</v>
      </c>
      <c r="AU542" s="228" t="s">
        <v>82</v>
      </c>
      <c r="AV542" s="12" t="s">
        <v>82</v>
      </c>
      <c r="AW542" s="12" t="s">
        <v>36</v>
      </c>
      <c r="AX542" s="12" t="s">
        <v>72</v>
      </c>
      <c r="AY542" s="228" t="s">
        <v>162</v>
      </c>
    </row>
    <row r="543" spans="2:65" s="13" customFormat="1">
      <c r="B543" s="229"/>
      <c r="C543" s="230"/>
      <c r="D543" s="231" t="s">
        <v>173</v>
      </c>
      <c r="E543" s="232" t="s">
        <v>21</v>
      </c>
      <c r="F543" s="233" t="s">
        <v>177</v>
      </c>
      <c r="G543" s="230"/>
      <c r="H543" s="234">
        <v>153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173</v>
      </c>
      <c r="AU543" s="240" t="s">
        <v>82</v>
      </c>
      <c r="AV543" s="13" t="s">
        <v>169</v>
      </c>
      <c r="AW543" s="13" t="s">
        <v>36</v>
      </c>
      <c r="AX543" s="13" t="s">
        <v>80</v>
      </c>
      <c r="AY543" s="240" t="s">
        <v>162</v>
      </c>
    </row>
    <row r="544" spans="2:65" s="1" customFormat="1" ht="20.45" customHeight="1">
      <c r="B544" s="40"/>
      <c r="C544" s="241" t="s">
        <v>657</v>
      </c>
      <c r="D544" s="241" t="s">
        <v>396</v>
      </c>
      <c r="E544" s="242" t="s">
        <v>658</v>
      </c>
      <c r="F544" s="243" t="s">
        <v>659</v>
      </c>
      <c r="G544" s="244" t="s">
        <v>262</v>
      </c>
      <c r="H544" s="245">
        <v>183.6</v>
      </c>
      <c r="I544" s="246"/>
      <c r="J544" s="247">
        <f>ROUND(I544*H544,2)</f>
        <v>0</v>
      </c>
      <c r="K544" s="243" t="s">
        <v>21</v>
      </c>
      <c r="L544" s="248"/>
      <c r="M544" s="249" t="s">
        <v>21</v>
      </c>
      <c r="N544" s="250" t="s">
        <v>43</v>
      </c>
      <c r="O544" s="41"/>
      <c r="P544" s="201">
        <f>O544*H544</f>
        <v>0</v>
      </c>
      <c r="Q544" s="201">
        <v>1.8E-3</v>
      </c>
      <c r="R544" s="201">
        <f>Q544*H544</f>
        <v>0.33048</v>
      </c>
      <c r="S544" s="201">
        <v>0</v>
      </c>
      <c r="T544" s="202">
        <f>S544*H544</f>
        <v>0</v>
      </c>
      <c r="AR544" s="23" t="s">
        <v>382</v>
      </c>
      <c r="AT544" s="23" t="s">
        <v>396</v>
      </c>
      <c r="AU544" s="23" t="s">
        <v>82</v>
      </c>
      <c r="AY544" s="23" t="s">
        <v>162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80</v>
      </c>
      <c r="BK544" s="203">
        <f>ROUND(I544*H544,2)</f>
        <v>0</v>
      </c>
      <c r="BL544" s="23" t="s">
        <v>274</v>
      </c>
      <c r="BM544" s="23" t="s">
        <v>903</v>
      </c>
    </row>
    <row r="545" spans="2:65" s="1" customFormat="1">
      <c r="B545" s="40"/>
      <c r="C545" s="62"/>
      <c r="D545" s="204" t="s">
        <v>171</v>
      </c>
      <c r="E545" s="62"/>
      <c r="F545" s="205" t="s">
        <v>661</v>
      </c>
      <c r="G545" s="62"/>
      <c r="H545" s="62"/>
      <c r="I545" s="162"/>
      <c r="J545" s="62"/>
      <c r="K545" s="62"/>
      <c r="L545" s="60"/>
      <c r="M545" s="206"/>
      <c r="N545" s="41"/>
      <c r="O545" s="41"/>
      <c r="P545" s="41"/>
      <c r="Q545" s="41"/>
      <c r="R545" s="41"/>
      <c r="S545" s="41"/>
      <c r="T545" s="77"/>
      <c r="AT545" s="23" t="s">
        <v>171</v>
      </c>
      <c r="AU545" s="23" t="s">
        <v>82</v>
      </c>
    </row>
    <row r="546" spans="2:65" s="11" customFormat="1">
      <c r="B546" s="207"/>
      <c r="C546" s="208"/>
      <c r="D546" s="204" t="s">
        <v>173</v>
      </c>
      <c r="E546" s="209" t="s">
        <v>21</v>
      </c>
      <c r="F546" s="210" t="s">
        <v>662</v>
      </c>
      <c r="G546" s="208"/>
      <c r="H546" s="211" t="s">
        <v>21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173</v>
      </c>
      <c r="AU546" s="217" t="s">
        <v>82</v>
      </c>
      <c r="AV546" s="11" t="s">
        <v>80</v>
      </c>
      <c r="AW546" s="11" t="s">
        <v>36</v>
      </c>
      <c r="AX546" s="11" t="s">
        <v>72</v>
      </c>
      <c r="AY546" s="217" t="s">
        <v>162</v>
      </c>
    </row>
    <row r="547" spans="2:65" s="12" customFormat="1">
      <c r="B547" s="218"/>
      <c r="C547" s="219"/>
      <c r="D547" s="204" t="s">
        <v>173</v>
      </c>
      <c r="E547" s="220" t="s">
        <v>21</v>
      </c>
      <c r="F547" s="221" t="s">
        <v>904</v>
      </c>
      <c r="G547" s="219"/>
      <c r="H547" s="222">
        <v>183.6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173</v>
      </c>
      <c r="AU547" s="228" t="s">
        <v>82</v>
      </c>
      <c r="AV547" s="12" t="s">
        <v>82</v>
      </c>
      <c r="AW547" s="12" t="s">
        <v>36</v>
      </c>
      <c r="AX547" s="12" t="s">
        <v>72</v>
      </c>
      <c r="AY547" s="228" t="s">
        <v>162</v>
      </c>
    </row>
    <row r="548" spans="2:65" s="13" customFormat="1">
      <c r="B548" s="229"/>
      <c r="C548" s="230"/>
      <c r="D548" s="231" t="s">
        <v>173</v>
      </c>
      <c r="E548" s="232" t="s">
        <v>21</v>
      </c>
      <c r="F548" s="233" t="s">
        <v>177</v>
      </c>
      <c r="G548" s="230"/>
      <c r="H548" s="234">
        <v>183.6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173</v>
      </c>
      <c r="AU548" s="240" t="s">
        <v>82</v>
      </c>
      <c r="AV548" s="13" t="s">
        <v>169</v>
      </c>
      <c r="AW548" s="13" t="s">
        <v>36</v>
      </c>
      <c r="AX548" s="13" t="s">
        <v>80</v>
      </c>
      <c r="AY548" s="240" t="s">
        <v>162</v>
      </c>
    </row>
    <row r="549" spans="2:65" s="1" customFormat="1" ht="28.9" customHeight="1">
      <c r="B549" s="40"/>
      <c r="C549" s="192" t="s">
        <v>664</v>
      </c>
      <c r="D549" s="192" t="s">
        <v>164</v>
      </c>
      <c r="E549" s="193" t="s">
        <v>665</v>
      </c>
      <c r="F549" s="194" t="s">
        <v>666</v>
      </c>
      <c r="G549" s="195" t="s">
        <v>365</v>
      </c>
      <c r="H549" s="196">
        <v>0.33</v>
      </c>
      <c r="I549" s="197"/>
      <c r="J549" s="198">
        <f>ROUND(I549*H549,2)</f>
        <v>0</v>
      </c>
      <c r="K549" s="194" t="s">
        <v>168</v>
      </c>
      <c r="L549" s="60"/>
      <c r="M549" s="199" t="s">
        <v>21</v>
      </c>
      <c r="N549" s="200" t="s">
        <v>43</v>
      </c>
      <c r="O549" s="41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3" t="s">
        <v>274</v>
      </c>
      <c r="AT549" s="23" t="s">
        <v>164</v>
      </c>
      <c r="AU549" s="23" t="s">
        <v>82</v>
      </c>
      <c r="AY549" s="23" t="s">
        <v>162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3" t="s">
        <v>80</v>
      </c>
      <c r="BK549" s="203">
        <f>ROUND(I549*H549,2)</f>
        <v>0</v>
      </c>
      <c r="BL549" s="23" t="s">
        <v>274</v>
      </c>
      <c r="BM549" s="23" t="s">
        <v>905</v>
      </c>
    </row>
    <row r="550" spans="2:65" s="1" customFormat="1" ht="40.5">
      <c r="B550" s="40"/>
      <c r="C550" s="62"/>
      <c r="D550" s="204" t="s">
        <v>171</v>
      </c>
      <c r="E550" s="62"/>
      <c r="F550" s="205" t="s">
        <v>668</v>
      </c>
      <c r="G550" s="62"/>
      <c r="H550" s="62"/>
      <c r="I550" s="162"/>
      <c r="J550" s="62"/>
      <c r="K550" s="62"/>
      <c r="L550" s="60"/>
      <c r="M550" s="254"/>
      <c r="N550" s="255"/>
      <c r="O550" s="255"/>
      <c r="P550" s="255"/>
      <c r="Q550" s="255"/>
      <c r="R550" s="255"/>
      <c r="S550" s="255"/>
      <c r="T550" s="256"/>
      <c r="AT550" s="23" t="s">
        <v>171</v>
      </c>
      <c r="AU550" s="23" t="s">
        <v>82</v>
      </c>
    </row>
    <row r="551" spans="2:65" s="1" customFormat="1" ht="6.95" customHeight="1">
      <c r="B551" s="55"/>
      <c r="C551" s="56"/>
      <c r="D551" s="56"/>
      <c r="E551" s="56"/>
      <c r="F551" s="56"/>
      <c r="G551" s="56"/>
      <c r="H551" s="56"/>
      <c r="I551" s="138"/>
      <c r="J551" s="56"/>
      <c r="K551" s="56"/>
      <c r="L551" s="60"/>
    </row>
  </sheetData>
  <sheetProtection password="CC35" sheet="1" objects="1" scenarios="1" formatCells="0" formatColumns="0" formatRows="0" sort="0" autoFilter="0"/>
  <autoFilter ref="C86:K5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906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ROUND(SUM(BE87:BE550), 2)</f>
        <v>0</v>
      </c>
      <c r="G30" s="41"/>
      <c r="H30" s="41"/>
      <c r="I30" s="130">
        <v>0.21</v>
      </c>
      <c r="J30" s="129">
        <f>ROUND(ROUND((SUM(BE87:BE550)),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ROUND(SUM(BF87:BF550), 2)</f>
        <v>0</v>
      </c>
      <c r="G31" s="41"/>
      <c r="H31" s="41"/>
      <c r="I31" s="130">
        <v>0.15</v>
      </c>
      <c r="J31" s="129">
        <f>ROUND(ROUND((SUM(BF87:BF550)),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ROUND(SUM(BG87:BG550),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ROUND(SUM(BH87:BH550),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ROUND(SUM(BI87:BI550),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04 - Stupeň č. 4 ř. km 30,858 (km 30,915)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J316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J346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J397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J445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J452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J484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J521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J524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J525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04 - Stupeň č. 4 ř. km 30,858 (km 30,915)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P88+P524</f>
        <v>0</v>
      </c>
      <c r="Q87" s="84"/>
      <c r="R87" s="172">
        <f>R88+R524</f>
        <v>588.84487487999991</v>
      </c>
      <c r="S87" s="84"/>
      <c r="T87" s="173">
        <f>T88+T524</f>
        <v>371.92350000000005</v>
      </c>
      <c r="AT87" s="23" t="s">
        <v>71</v>
      </c>
      <c r="AU87" s="23" t="s">
        <v>134</v>
      </c>
      <c r="BK87" s="174">
        <f>BK88+BK524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P89+P316+P346+P397+P445+P452+P484+P521</f>
        <v>0</v>
      </c>
      <c r="Q88" s="183"/>
      <c r="R88" s="184">
        <f>R89+R316+R346+R397+R445+R452+R484+R521</f>
        <v>588.50143487999992</v>
      </c>
      <c r="S88" s="183"/>
      <c r="T88" s="185">
        <f>T89+T316+T346+T397+T445+T452+T484+T521</f>
        <v>371.20800000000003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BK89+BK316+BK346+BK397+BK445+BK452+BK484+BK521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SUM(P90:P315)</f>
        <v>0</v>
      </c>
      <c r="Q89" s="183"/>
      <c r="R89" s="184">
        <f>SUM(R90:R315)</f>
        <v>21.323071000000002</v>
      </c>
      <c r="S89" s="183"/>
      <c r="T89" s="185">
        <f>SUM(T90:T315)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SUM(BK90:BK315)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17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907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908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279</v>
      </c>
      <c r="G94" s="219"/>
      <c r="H94" s="222">
        <v>17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17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17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6.8000000000000007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909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908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279</v>
      </c>
      <c r="G100" s="219"/>
      <c r="H100" s="222">
        <v>17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17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17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910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908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279</v>
      </c>
      <c r="G106" s="219"/>
      <c r="H106" s="222">
        <v>17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17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911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908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912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908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159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913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908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914</v>
      </c>
      <c r="G125" s="219"/>
      <c r="H125" s="222">
        <v>79.5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914</v>
      </c>
      <c r="G127" s="219"/>
      <c r="H127" s="222">
        <v>79.5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159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199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915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908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916</v>
      </c>
      <c r="G133" s="219"/>
      <c r="H133" s="222">
        <v>176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322</v>
      </c>
      <c r="G135" s="219"/>
      <c r="H135" s="222">
        <v>23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199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39.799999999999997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917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918</v>
      </c>
      <c r="G141" s="219"/>
      <c r="H141" s="222">
        <v>39.799999999999997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39.799999999999997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120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919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908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920</v>
      </c>
      <c r="G147" s="219"/>
      <c r="H147" s="222">
        <v>120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120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24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921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922</v>
      </c>
      <c r="G153" s="219"/>
      <c r="H153" s="222">
        <v>24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24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4.4800000000000004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923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908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924</v>
      </c>
      <c r="G159" s="219"/>
      <c r="H159" s="222">
        <v>4.4800000000000004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4.4800000000000004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22.52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0.38396599999999997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925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908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926</v>
      </c>
      <c r="G165" s="219"/>
      <c r="H165" s="222">
        <v>22.52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22.52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260</v>
      </c>
      <c r="F167" s="194" t="s">
        <v>261</v>
      </c>
      <c r="G167" s="195" t="s">
        <v>262</v>
      </c>
      <c r="H167" s="196">
        <v>13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6.9999999999999999E-4</v>
      </c>
      <c r="R167" s="201">
        <f>Q167*H167</f>
        <v>9.1000000000000004E-3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927</v>
      </c>
    </row>
    <row r="168" spans="2:65" s="1" customFormat="1">
      <c r="B168" s="40"/>
      <c r="C168" s="62"/>
      <c r="D168" s="204" t="s">
        <v>171</v>
      </c>
      <c r="E168" s="62"/>
      <c r="F168" s="205" t="s">
        <v>264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908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259</v>
      </c>
      <c r="G170" s="219"/>
      <c r="H170" s="222">
        <v>13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13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265</v>
      </c>
      <c r="D172" s="192" t="s">
        <v>164</v>
      </c>
      <c r="E172" s="193" t="s">
        <v>266</v>
      </c>
      <c r="F172" s="194" t="s">
        <v>267</v>
      </c>
      <c r="G172" s="195" t="s">
        <v>262</v>
      </c>
      <c r="H172" s="196">
        <v>13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928</v>
      </c>
    </row>
    <row r="173" spans="2:65" s="1" customFormat="1" ht="27">
      <c r="B173" s="40"/>
      <c r="C173" s="62"/>
      <c r="D173" s="204" t="s">
        <v>171</v>
      </c>
      <c r="E173" s="62"/>
      <c r="F173" s="205" t="s">
        <v>269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908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2" customFormat="1">
      <c r="B175" s="218"/>
      <c r="C175" s="219"/>
      <c r="D175" s="204" t="s">
        <v>173</v>
      </c>
      <c r="E175" s="220" t="s">
        <v>21</v>
      </c>
      <c r="F175" s="221" t="s">
        <v>259</v>
      </c>
      <c r="G175" s="219"/>
      <c r="H175" s="222">
        <v>13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173</v>
      </c>
      <c r="AU175" s="228" t="s">
        <v>82</v>
      </c>
      <c r="AV175" s="12" t="s">
        <v>82</v>
      </c>
      <c r="AW175" s="12" t="s">
        <v>36</v>
      </c>
      <c r="AX175" s="12" t="s">
        <v>72</v>
      </c>
      <c r="AY175" s="228" t="s">
        <v>162</v>
      </c>
    </row>
    <row r="176" spans="2:65" s="13" customFormat="1">
      <c r="B176" s="229"/>
      <c r="C176" s="230"/>
      <c r="D176" s="231" t="s">
        <v>173</v>
      </c>
      <c r="E176" s="232" t="s">
        <v>21</v>
      </c>
      <c r="F176" s="233" t="s">
        <v>177</v>
      </c>
      <c r="G176" s="230"/>
      <c r="H176" s="234">
        <v>13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173</v>
      </c>
      <c r="AU176" s="240" t="s">
        <v>82</v>
      </c>
      <c r="AV176" s="13" t="s">
        <v>169</v>
      </c>
      <c r="AW176" s="13" t="s">
        <v>36</v>
      </c>
      <c r="AX176" s="13" t="s">
        <v>80</v>
      </c>
      <c r="AY176" s="240" t="s">
        <v>162</v>
      </c>
    </row>
    <row r="177" spans="2:65" s="1" customFormat="1" ht="20.45" customHeight="1">
      <c r="B177" s="40"/>
      <c r="C177" s="192" t="s">
        <v>10</v>
      </c>
      <c r="D177" s="192" t="s">
        <v>164</v>
      </c>
      <c r="E177" s="193" t="s">
        <v>270</v>
      </c>
      <c r="F177" s="194" t="s">
        <v>271</v>
      </c>
      <c r="G177" s="195" t="s">
        <v>262</v>
      </c>
      <c r="H177" s="196">
        <v>13</v>
      </c>
      <c r="I177" s="197"/>
      <c r="J177" s="198">
        <f>ROUND(I177*H177,2)</f>
        <v>0</v>
      </c>
      <c r="K177" s="194" t="s">
        <v>168</v>
      </c>
      <c r="L177" s="60"/>
      <c r="M177" s="199" t="s">
        <v>21</v>
      </c>
      <c r="N177" s="200" t="s">
        <v>43</v>
      </c>
      <c r="O177" s="41"/>
      <c r="P177" s="201">
        <f>O177*H177</f>
        <v>0</v>
      </c>
      <c r="Q177" s="201">
        <v>7.9000000000000001E-4</v>
      </c>
      <c r="R177" s="201">
        <f>Q177*H177</f>
        <v>1.027E-2</v>
      </c>
      <c r="S177" s="201">
        <v>0</v>
      </c>
      <c r="T177" s="202">
        <f>S177*H177</f>
        <v>0</v>
      </c>
      <c r="AR177" s="23" t="s">
        <v>169</v>
      </c>
      <c r="AT177" s="23" t="s">
        <v>164</v>
      </c>
      <c r="AU177" s="23" t="s">
        <v>82</v>
      </c>
      <c r="AY177" s="23" t="s">
        <v>162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169</v>
      </c>
      <c r="BM177" s="23" t="s">
        <v>929</v>
      </c>
    </row>
    <row r="178" spans="2:65" s="1" customFormat="1" ht="27">
      <c r="B178" s="40"/>
      <c r="C178" s="62"/>
      <c r="D178" s="204" t="s">
        <v>171</v>
      </c>
      <c r="E178" s="62"/>
      <c r="F178" s="205" t="s">
        <v>273</v>
      </c>
      <c r="G178" s="62"/>
      <c r="H178" s="62"/>
      <c r="I178" s="162"/>
      <c r="J178" s="62"/>
      <c r="K178" s="62"/>
      <c r="L178" s="60"/>
      <c r="M178" s="206"/>
      <c r="N178" s="41"/>
      <c r="O178" s="41"/>
      <c r="P178" s="41"/>
      <c r="Q178" s="41"/>
      <c r="R178" s="41"/>
      <c r="S178" s="41"/>
      <c r="T178" s="77"/>
      <c r="AT178" s="23" t="s">
        <v>171</v>
      </c>
      <c r="AU178" s="23" t="s">
        <v>82</v>
      </c>
    </row>
    <row r="179" spans="2:65" s="11" customFormat="1">
      <c r="B179" s="207"/>
      <c r="C179" s="208"/>
      <c r="D179" s="204" t="s">
        <v>173</v>
      </c>
      <c r="E179" s="209" t="s">
        <v>21</v>
      </c>
      <c r="F179" s="210" t="s">
        <v>908</v>
      </c>
      <c r="G179" s="208"/>
      <c r="H179" s="211" t="s">
        <v>21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173</v>
      </c>
      <c r="AU179" s="217" t="s">
        <v>82</v>
      </c>
      <c r="AV179" s="11" t="s">
        <v>80</v>
      </c>
      <c r="AW179" s="11" t="s">
        <v>36</v>
      </c>
      <c r="AX179" s="11" t="s">
        <v>72</v>
      </c>
      <c r="AY179" s="217" t="s">
        <v>162</v>
      </c>
    </row>
    <row r="180" spans="2:65" s="12" customFormat="1">
      <c r="B180" s="218"/>
      <c r="C180" s="219"/>
      <c r="D180" s="204" t="s">
        <v>173</v>
      </c>
      <c r="E180" s="220" t="s">
        <v>21</v>
      </c>
      <c r="F180" s="221" t="s">
        <v>259</v>
      </c>
      <c r="G180" s="219"/>
      <c r="H180" s="222">
        <v>13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173</v>
      </c>
      <c r="AU180" s="228" t="s">
        <v>82</v>
      </c>
      <c r="AV180" s="12" t="s">
        <v>82</v>
      </c>
      <c r="AW180" s="12" t="s">
        <v>36</v>
      </c>
      <c r="AX180" s="12" t="s">
        <v>72</v>
      </c>
      <c r="AY180" s="228" t="s">
        <v>162</v>
      </c>
    </row>
    <row r="181" spans="2:65" s="13" customFormat="1">
      <c r="B181" s="229"/>
      <c r="C181" s="230"/>
      <c r="D181" s="231" t="s">
        <v>173</v>
      </c>
      <c r="E181" s="232" t="s">
        <v>21</v>
      </c>
      <c r="F181" s="233" t="s">
        <v>177</v>
      </c>
      <c r="G181" s="230"/>
      <c r="H181" s="234">
        <v>13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173</v>
      </c>
      <c r="AU181" s="240" t="s">
        <v>82</v>
      </c>
      <c r="AV181" s="13" t="s">
        <v>169</v>
      </c>
      <c r="AW181" s="13" t="s">
        <v>36</v>
      </c>
      <c r="AX181" s="13" t="s">
        <v>80</v>
      </c>
      <c r="AY181" s="240" t="s">
        <v>162</v>
      </c>
    </row>
    <row r="182" spans="2:65" s="1" customFormat="1" ht="20.45" customHeight="1">
      <c r="B182" s="40"/>
      <c r="C182" s="192" t="s">
        <v>274</v>
      </c>
      <c r="D182" s="192" t="s">
        <v>164</v>
      </c>
      <c r="E182" s="193" t="s">
        <v>275</v>
      </c>
      <c r="F182" s="194" t="s">
        <v>276</v>
      </c>
      <c r="G182" s="195" t="s">
        <v>262</v>
      </c>
      <c r="H182" s="196">
        <v>13</v>
      </c>
      <c r="I182" s="197"/>
      <c r="J182" s="198">
        <f>ROUND(I182*H182,2)</f>
        <v>0</v>
      </c>
      <c r="K182" s="194" t="s">
        <v>168</v>
      </c>
      <c r="L182" s="60"/>
      <c r="M182" s="199" t="s">
        <v>21</v>
      </c>
      <c r="N182" s="200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169</v>
      </c>
      <c r="AT182" s="23" t="s">
        <v>164</v>
      </c>
      <c r="AU182" s="23" t="s">
        <v>82</v>
      </c>
      <c r="AY182" s="23" t="s">
        <v>162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169</v>
      </c>
      <c r="BM182" s="23" t="s">
        <v>930</v>
      </c>
    </row>
    <row r="183" spans="2:65" s="1" customFormat="1" ht="27">
      <c r="B183" s="40"/>
      <c r="C183" s="62"/>
      <c r="D183" s="204" t="s">
        <v>171</v>
      </c>
      <c r="E183" s="62"/>
      <c r="F183" s="205" t="s">
        <v>278</v>
      </c>
      <c r="G183" s="62"/>
      <c r="H183" s="62"/>
      <c r="I183" s="162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171</v>
      </c>
      <c r="AU183" s="23" t="s">
        <v>82</v>
      </c>
    </row>
    <row r="184" spans="2:65" s="11" customFormat="1">
      <c r="B184" s="207"/>
      <c r="C184" s="208"/>
      <c r="D184" s="204" t="s">
        <v>173</v>
      </c>
      <c r="E184" s="209" t="s">
        <v>21</v>
      </c>
      <c r="F184" s="210" t="s">
        <v>908</v>
      </c>
      <c r="G184" s="208"/>
      <c r="H184" s="211" t="s">
        <v>21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173</v>
      </c>
      <c r="AU184" s="217" t="s">
        <v>82</v>
      </c>
      <c r="AV184" s="11" t="s">
        <v>80</v>
      </c>
      <c r="AW184" s="11" t="s">
        <v>36</v>
      </c>
      <c r="AX184" s="11" t="s">
        <v>72</v>
      </c>
      <c r="AY184" s="217" t="s">
        <v>162</v>
      </c>
    </row>
    <row r="185" spans="2:65" s="12" customFormat="1">
      <c r="B185" s="218"/>
      <c r="C185" s="219"/>
      <c r="D185" s="204" t="s">
        <v>173</v>
      </c>
      <c r="E185" s="220" t="s">
        <v>21</v>
      </c>
      <c r="F185" s="221" t="s">
        <v>259</v>
      </c>
      <c r="G185" s="219"/>
      <c r="H185" s="222">
        <v>13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173</v>
      </c>
      <c r="AU185" s="228" t="s">
        <v>82</v>
      </c>
      <c r="AV185" s="12" t="s">
        <v>82</v>
      </c>
      <c r="AW185" s="12" t="s">
        <v>36</v>
      </c>
      <c r="AX185" s="12" t="s">
        <v>72</v>
      </c>
      <c r="AY185" s="228" t="s">
        <v>162</v>
      </c>
    </row>
    <row r="186" spans="2:65" s="13" customFormat="1">
      <c r="B186" s="229"/>
      <c r="C186" s="230"/>
      <c r="D186" s="231" t="s">
        <v>173</v>
      </c>
      <c r="E186" s="232" t="s">
        <v>21</v>
      </c>
      <c r="F186" s="233" t="s">
        <v>177</v>
      </c>
      <c r="G186" s="230"/>
      <c r="H186" s="234">
        <v>13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173</v>
      </c>
      <c r="AU186" s="240" t="s">
        <v>82</v>
      </c>
      <c r="AV186" s="13" t="s">
        <v>169</v>
      </c>
      <c r="AW186" s="13" t="s">
        <v>36</v>
      </c>
      <c r="AX186" s="13" t="s">
        <v>80</v>
      </c>
      <c r="AY186" s="240" t="s">
        <v>162</v>
      </c>
    </row>
    <row r="187" spans="2:65" s="1" customFormat="1" ht="20.45" customHeight="1">
      <c r="B187" s="40"/>
      <c r="C187" s="192" t="s">
        <v>279</v>
      </c>
      <c r="D187" s="192" t="s">
        <v>164</v>
      </c>
      <c r="E187" s="193" t="s">
        <v>280</v>
      </c>
      <c r="F187" s="194" t="s">
        <v>281</v>
      </c>
      <c r="G187" s="195" t="s">
        <v>282</v>
      </c>
      <c r="H187" s="196">
        <v>325</v>
      </c>
      <c r="I187" s="197"/>
      <c r="J187" s="198">
        <f>ROUND(I187*H187,2)</f>
        <v>0</v>
      </c>
      <c r="K187" s="194" t="s">
        <v>168</v>
      </c>
      <c r="L187" s="60"/>
      <c r="M187" s="199" t="s">
        <v>21</v>
      </c>
      <c r="N187" s="200" t="s">
        <v>43</v>
      </c>
      <c r="O187" s="41"/>
      <c r="P187" s="201">
        <f>O187*H187</f>
        <v>0</v>
      </c>
      <c r="Q187" s="201">
        <v>1.7149999999999999E-2</v>
      </c>
      <c r="R187" s="201">
        <f>Q187*H187</f>
        <v>5.5737499999999995</v>
      </c>
      <c r="S187" s="201">
        <v>0</v>
      </c>
      <c r="T187" s="202">
        <f>S187*H187</f>
        <v>0</v>
      </c>
      <c r="AR187" s="23" t="s">
        <v>169</v>
      </c>
      <c r="AT187" s="23" t="s">
        <v>164</v>
      </c>
      <c r="AU187" s="23" t="s">
        <v>82</v>
      </c>
      <c r="AY187" s="23" t="s">
        <v>162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80</v>
      </c>
      <c r="BK187" s="203">
        <f>ROUND(I187*H187,2)</f>
        <v>0</v>
      </c>
      <c r="BL187" s="23" t="s">
        <v>169</v>
      </c>
      <c r="BM187" s="23" t="s">
        <v>931</v>
      </c>
    </row>
    <row r="188" spans="2:65" s="1" customFormat="1" ht="27">
      <c r="B188" s="40"/>
      <c r="C188" s="62"/>
      <c r="D188" s="204" t="s">
        <v>171</v>
      </c>
      <c r="E188" s="62"/>
      <c r="F188" s="205" t="s">
        <v>284</v>
      </c>
      <c r="G188" s="62"/>
      <c r="H188" s="62"/>
      <c r="I188" s="162"/>
      <c r="J188" s="62"/>
      <c r="K188" s="62"/>
      <c r="L188" s="60"/>
      <c r="M188" s="206"/>
      <c r="N188" s="41"/>
      <c r="O188" s="41"/>
      <c r="P188" s="41"/>
      <c r="Q188" s="41"/>
      <c r="R188" s="41"/>
      <c r="S188" s="41"/>
      <c r="T188" s="77"/>
      <c r="AT188" s="23" t="s">
        <v>171</v>
      </c>
      <c r="AU188" s="23" t="s">
        <v>82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908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1" customFormat="1">
      <c r="B190" s="207"/>
      <c r="C190" s="208"/>
      <c r="D190" s="204" t="s">
        <v>173</v>
      </c>
      <c r="E190" s="209" t="s">
        <v>21</v>
      </c>
      <c r="F190" s="210" t="s">
        <v>285</v>
      </c>
      <c r="G190" s="208"/>
      <c r="H190" s="211" t="s">
        <v>21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173</v>
      </c>
      <c r="AU190" s="217" t="s">
        <v>82</v>
      </c>
      <c r="AV190" s="11" t="s">
        <v>80</v>
      </c>
      <c r="AW190" s="11" t="s">
        <v>36</v>
      </c>
      <c r="AX190" s="11" t="s">
        <v>72</v>
      </c>
      <c r="AY190" s="217" t="s">
        <v>162</v>
      </c>
    </row>
    <row r="191" spans="2:65" s="12" customFormat="1">
      <c r="B191" s="218"/>
      <c r="C191" s="219"/>
      <c r="D191" s="204" t="s">
        <v>173</v>
      </c>
      <c r="E191" s="220" t="s">
        <v>21</v>
      </c>
      <c r="F191" s="221" t="s">
        <v>932</v>
      </c>
      <c r="G191" s="219"/>
      <c r="H191" s="222">
        <v>325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173</v>
      </c>
      <c r="AU191" s="228" t="s">
        <v>82</v>
      </c>
      <c r="AV191" s="12" t="s">
        <v>82</v>
      </c>
      <c r="AW191" s="12" t="s">
        <v>36</v>
      </c>
      <c r="AX191" s="12" t="s">
        <v>72</v>
      </c>
      <c r="AY191" s="228" t="s">
        <v>162</v>
      </c>
    </row>
    <row r="192" spans="2:65" s="13" customFormat="1">
      <c r="B192" s="229"/>
      <c r="C192" s="230"/>
      <c r="D192" s="231" t="s">
        <v>173</v>
      </c>
      <c r="E192" s="232" t="s">
        <v>21</v>
      </c>
      <c r="F192" s="233" t="s">
        <v>177</v>
      </c>
      <c r="G192" s="230"/>
      <c r="H192" s="234">
        <v>325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173</v>
      </c>
      <c r="AU192" s="240" t="s">
        <v>82</v>
      </c>
      <c r="AV192" s="13" t="s">
        <v>169</v>
      </c>
      <c r="AW192" s="13" t="s">
        <v>36</v>
      </c>
      <c r="AX192" s="13" t="s">
        <v>80</v>
      </c>
      <c r="AY192" s="240" t="s">
        <v>162</v>
      </c>
    </row>
    <row r="193" spans="2:65" s="1" customFormat="1" ht="20.45" customHeight="1">
      <c r="B193" s="40"/>
      <c r="C193" s="192" t="s">
        <v>287</v>
      </c>
      <c r="D193" s="192" t="s">
        <v>164</v>
      </c>
      <c r="E193" s="193" t="s">
        <v>288</v>
      </c>
      <c r="F193" s="194" t="s">
        <v>289</v>
      </c>
      <c r="G193" s="195" t="s">
        <v>282</v>
      </c>
      <c r="H193" s="196">
        <v>85</v>
      </c>
      <c r="I193" s="197"/>
      <c r="J193" s="198">
        <f>ROUND(I193*H193,2)</f>
        <v>0</v>
      </c>
      <c r="K193" s="194" t="s">
        <v>168</v>
      </c>
      <c r="L193" s="60"/>
      <c r="M193" s="199" t="s">
        <v>21</v>
      </c>
      <c r="N193" s="200" t="s">
        <v>43</v>
      </c>
      <c r="O193" s="41"/>
      <c r="P193" s="201">
        <f>O193*H193</f>
        <v>0</v>
      </c>
      <c r="Q193" s="201">
        <v>1.9E-2</v>
      </c>
      <c r="R193" s="201">
        <f>Q193*H193</f>
        <v>1.615</v>
      </c>
      <c r="S193" s="201">
        <v>0</v>
      </c>
      <c r="T193" s="202">
        <f>S193*H193</f>
        <v>0</v>
      </c>
      <c r="AR193" s="23" t="s">
        <v>169</v>
      </c>
      <c r="AT193" s="23" t="s">
        <v>164</v>
      </c>
      <c r="AU193" s="23" t="s">
        <v>82</v>
      </c>
      <c r="AY193" s="23" t="s">
        <v>162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80</v>
      </c>
      <c r="BK193" s="203">
        <f>ROUND(I193*H193,2)</f>
        <v>0</v>
      </c>
      <c r="BL193" s="23" t="s">
        <v>169</v>
      </c>
      <c r="BM193" s="23" t="s">
        <v>933</v>
      </c>
    </row>
    <row r="194" spans="2:65" s="1" customFormat="1" ht="27">
      <c r="B194" s="40"/>
      <c r="C194" s="62"/>
      <c r="D194" s="204" t="s">
        <v>171</v>
      </c>
      <c r="E194" s="62"/>
      <c r="F194" s="205" t="s">
        <v>291</v>
      </c>
      <c r="G194" s="62"/>
      <c r="H194" s="62"/>
      <c r="I194" s="162"/>
      <c r="J194" s="62"/>
      <c r="K194" s="62"/>
      <c r="L194" s="60"/>
      <c r="M194" s="206"/>
      <c r="N194" s="41"/>
      <c r="O194" s="41"/>
      <c r="P194" s="41"/>
      <c r="Q194" s="41"/>
      <c r="R194" s="41"/>
      <c r="S194" s="41"/>
      <c r="T194" s="77"/>
      <c r="AT194" s="23" t="s">
        <v>171</v>
      </c>
      <c r="AU194" s="23" t="s">
        <v>82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908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292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934</v>
      </c>
      <c r="G197" s="219"/>
      <c r="H197" s="222">
        <v>50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2" customFormat="1">
      <c r="B198" s="218"/>
      <c r="C198" s="219"/>
      <c r="D198" s="204" t="s">
        <v>173</v>
      </c>
      <c r="E198" s="220" t="s">
        <v>21</v>
      </c>
      <c r="F198" s="221" t="s">
        <v>935</v>
      </c>
      <c r="G198" s="219"/>
      <c r="H198" s="222">
        <v>35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173</v>
      </c>
      <c r="AU198" s="228" t="s">
        <v>82</v>
      </c>
      <c r="AV198" s="12" t="s">
        <v>82</v>
      </c>
      <c r="AW198" s="12" t="s">
        <v>36</v>
      </c>
      <c r="AX198" s="12" t="s">
        <v>72</v>
      </c>
      <c r="AY198" s="228" t="s">
        <v>162</v>
      </c>
    </row>
    <row r="199" spans="2:65" s="13" customFormat="1">
      <c r="B199" s="229"/>
      <c r="C199" s="230"/>
      <c r="D199" s="231" t="s">
        <v>173</v>
      </c>
      <c r="E199" s="232" t="s">
        <v>21</v>
      </c>
      <c r="F199" s="233" t="s">
        <v>177</v>
      </c>
      <c r="G199" s="230"/>
      <c r="H199" s="234">
        <v>85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173</v>
      </c>
      <c r="AU199" s="240" t="s">
        <v>82</v>
      </c>
      <c r="AV199" s="13" t="s">
        <v>169</v>
      </c>
      <c r="AW199" s="13" t="s">
        <v>36</v>
      </c>
      <c r="AX199" s="13" t="s">
        <v>80</v>
      </c>
      <c r="AY199" s="240" t="s">
        <v>162</v>
      </c>
    </row>
    <row r="200" spans="2:65" s="1" customFormat="1" ht="20.45" customHeight="1">
      <c r="B200" s="40"/>
      <c r="C200" s="192" t="s">
        <v>176</v>
      </c>
      <c r="D200" s="192" t="s">
        <v>164</v>
      </c>
      <c r="E200" s="193" t="s">
        <v>295</v>
      </c>
      <c r="F200" s="194" t="s">
        <v>296</v>
      </c>
      <c r="G200" s="195" t="s">
        <v>282</v>
      </c>
      <c r="H200" s="196">
        <v>404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43</v>
      </c>
      <c r="O200" s="41"/>
      <c r="P200" s="201">
        <f>O200*H200</f>
        <v>0</v>
      </c>
      <c r="Q200" s="201">
        <v>1.7149999999999999E-2</v>
      </c>
      <c r="R200" s="201">
        <f>Q200*H200</f>
        <v>6.9285999999999994</v>
      </c>
      <c r="S200" s="201">
        <v>0</v>
      </c>
      <c r="T200" s="202">
        <f>S200*H200</f>
        <v>0</v>
      </c>
      <c r="AR200" s="23" t="s">
        <v>169</v>
      </c>
      <c r="AT200" s="23" t="s">
        <v>164</v>
      </c>
      <c r="AU200" s="23" t="s">
        <v>82</v>
      </c>
      <c r="AY200" s="23" t="s">
        <v>162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169</v>
      </c>
      <c r="BM200" s="23" t="s">
        <v>936</v>
      </c>
    </row>
    <row r="201" spans="2:65" s="1" customFormat="1">
      <c r="B201" s="40"/>
      <c r="C201" s="62"/>
      <c r="D201" s="204" t="s">
        <v>171</v>
      </c>
      <c r="E201" s="62"/>
      <c r="F201" s="205" t="s">
        <v>296</v>
      </c>
      <c r="G201" s="62"/>
      <c r="H201" s="62"/>
      <c r="I201" s="162"/>
      <c r="J201" s="62"/>
      <c r="K201" s="62"/>
      <c r="L201" s="60"/>
      <c r="M201" s="206"/>
      <c r="N201" s="41"/>
      <c r="O201" s="41"/>
      <c r="P201" s="41"/>
      <c r="Q201" s="41"/>
      <c r="R201" s="41"/>
      <c r="S201" s="41"/>
      <c r="T201" s="77"/>
      <c r="AT201" s="23" t="s">
        <v>171</v>
      </c>
      <c r="AU201" s="23" t="s">
        <v>82</v>
      </c>
    </row>
    <row r="202" spans="2:65" s="11" customFormat="1">
      <c r="B202" s="207"/>
      <c r="C202" s="208"/>
      <c r="D202" s="204" t="s">
        <v>173</v>
      </c>
      <c r="E202" s="209" t="s">
        <v>21</v>
      </c>
      <c r="F202" s="210" t="s">
        <v>908</v>
      </c>
      <c r="G202" s="208"/>
      <c r="H202" s="211" t="s">
        <v>21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173</v>
      </c>
      <c r="AU202" s="217" t="s">
        <v>82</v>
      </c>
      <c r="AV202" s="11" t="s">
        <v>80</v>
      </c>
      <c r="AW202" s="11" t="s">
        <v>36</v>
      </c>
      <c r="AX202" s="11" t="s">
        <v>72</v>
      </c>
      <c r="AY202" s="217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298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937</v>
      </c>
      <c r="G204" s="219"/>
      <c r="H204" s="222">
        <v>404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3" customFormat="1">
      <c r="B205" s="229"/>
      <c r="C205" s="230"/>
      <c r="D205" s="231" t="s">
        <v>173</v>
      </c>
      <c r="E205" s="232" t="s">
        <v>21</v>
      </c>
      <c r="F205" s="233" t="s">
        <v>177</v>
      </c>
      <c r="G205" s="230"/>
      <c r="H205" s="234">
        <v>404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173</v>
      </c>
      <c r="AU205" s="240" t="s">
        <v>82</v>
      </c>
      <c r="AV205" s="13" t="s">
        <v>169</v>
      </c>
      <c r="AW205" s="13" t="s">
        <v>36</v>
      </c>
      <c r="AX205" s="13" t="s">
        <v>80</v>
      </c>
      <c r="AY205" s="240" t="s">
        <v>162</v>
      </c>
    </row>
    <row r="206" spans="2:65" s="1" customFormat="1" ht="20.45" customHeight="1">
      <c r="B206" s="40"/>
      <c r="C206" s="192" t="s">
        <v>203</v>
      </c>
      <c r="D206" s="192" t="s">
        <v>164</v>
      </c>
      <c r="E206" s="193" t="s">
        <v>300</v>
      </c>
      <c r="F206" s="194" t="s">
        <v>301</v>
      </c>
      <c r="G206" s="195" t="s">
        <v>167</v>
      </c>
      <c r="H206" s="196">
        <v>27</v>
      </c>
      <c r="I206" s="197"/>
      <c r="J206" s="198">
        <f>ROUND(I206*H206,2)</f>
        <v>0</v>
      </c>
      <c r="K206" s="194" t="s">
        <v>168</v>
      </c>
      <c r="L206" s="60"/>
      <c r="M206" s="199" t="s">
        <v>21</v>
      </c>
      <c r="N206" s="200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169</v>
      </c>
      <c r="AT206" s="23" t="s">
        <v>164</v>
      </c>
      <c r="AU206" s="23" t="s">
        <v>82</v>
      </c>
      <c r="AY206" s="23" t="s">
        <v>162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169</v>
      </c>
      <c r="BM206" s="23" t="s">
        <v>938</v>
      </c>
    </row>
    <row r="207" spans="2:65" s="1" customFormat="1" ht="40.5">
      <c r="B207" s="40"/>
      <c r="C207" s="62"/>
      <c r="D207" s="204" t="s">
        <v>171</v>
      </c>
      <c r="E207" s="62"/>
      <c r="F207" s="205" t="s">
        <v>303</v>
      </c>
      <c r="G207" s="62"/>
      <c r="H207" s="62"/>
      <c r="I207" s="162"/>
      <c r="J207" s="62"/>
      <c r="K207" s="62"/>
      <c r="L207" s="60"/>
      <c r="M207" s="206"/>
      <c r="N207" s="41"/>
      <c r="O207" s="41"/>
      <c r="P207" s="41"/>
      <c r="Q207" s="41"/>
      <c r="R207" s="41"/>
      <c r="S207" s="41"/>
      <c r="T207" s="77"/>
      <c r="AT207" s="23" t="s">
        <v>171</v>
      </c>
      <c r="AU207" s="23" t="s">
        <v>82</v>
      </c>
    </row>
    <row r="208" spans="2:65" s="11" customFormat="1">
      <c r="B208" s="207"/>
      <c r="C208" s="208"/>
      <c r="D208" s="204" t="s">
        <v>173</v>
      </c>
      <c r="E208" s="209" t="s">
        <v>21</v>
      </c>
      <c r="F208" s="210" t="s">
        <v>789</v>
      </c>
      <c r="G208" s="208"/>
      <c r="H208" s="211" t="s">
        <v>21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173</v>
      </c>
      <c r="AU208" s="217" t="s">
        <v>82</v>
      </c>
      <c r="AV208" s="11" t="s">
        <v>80</v>
      </c>
      <c r="AW208" s="11" t="s">
        <v>36</v>
      </c>
      <c r="AX208" s="11" t="s">
        <v>72</v>
      </c>
      <c r="AY208" s="217" t="s">
        <v>162</v>
      </c>
    </row>
    <row r="209" spans="2:65" s="11" customFormat="1">
      <c r="B209" s="207"/>
      <c r="C209" s="208"/>
      <c r="D209" s="204" t="s">
        <v>173</v>
      </c>
      <c r="E209" s="209" t="s">
        <v>21</v>
      </c>
      <c r="F209" s="210" t="s">
        <v>304</v>
      </c>
      <c r="G209" s="208"/>
      <c r="H209" s="211" t="s">
        <v>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173</v>
      </c>
      <c r="AU209" s="217" t="s">
        <v>82</v>
      </c>
      <c r="AV209" s="11" t="s">
        <v>80</v>
      </c>
      <c r="AW209" s="11" t="s">
        <v>36</v>
      </c>
      <c r="AX209" s="11" t="s">
        <v>72</v>
      </c>
      <c r="AY209" s="217" t="s">
        <v>162</v>
      </c>
    </row>
    <row r="210" spans="2:65" s="12" customFormat="1">
      <c r="B210" s="218"/>
      <c r="C210" s="219"/>
      <c r="D210" s="204" t="s">
        <v>173</v>
      </c>
      <c r="E210" s="220" t="s">
        <v>21</v>
      </c>
      <c r="F210" s="221" t="s">
        <v>939</v>
      </c>
      <c r="G210" s="219"/>
      <c r="H210" s="222">
        <v>27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173</v>
      </c>
      <c r="AU210" s="228" t="s">
        <v>82</v>
      </c>
      <c r="AV210" s="12" t="s">
        <v>82</v>
      </c>
      <c r="AW210" s="12" t="s">
        <v>36</v>
      </c>
      <c r="AX210" s="12" t="s">
        <v>72</v>
      </c>
      <c r="AY210" s="228" t="s">
        <v>162</v>
      </c>
    </row>
    <row r="211" spans="2:65" s="13" customFormat="1">
      <c r="B211" s="229"/>
      <c r="C211" s="230"/>
      <c r="D211" s="231" t="s">
        <v>173</v>
      </c>
      <c r="E211" s="232" t="s">
        <v>21</v>
      </c>
      <c r="F211" s="233" t="s">
        <v>177</v>
      </c>
      <c r="G211" s="230"/>
      <c r="H211" s="234">
        <v>27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173</v>
      </c>
      <c r="AU211" s="240" t="s">
        <v>82</v>
      </c>
      <c r="AV211" s="13" t="s">
        <v>169</v>
      </c>
      <c r="AW211" s="13" t="s">
        <v>36</v>
      </c>
      <c r="AX211" s="13" t="s">
        <v>80</v>
      </c>
      <c r="AY211" s="240" t="s">
        <v>162</v>
      </c>
    </row>
    <row r="212" spans="2:65" s="1" customFormat="1" ht="20.45" customHeight="1">
      <c r="B212" s="40"/>
      <c r="C212" s="192" t="s">
        <v>9</v>
      </c>
      <c r="D212" s="192" t="s">
        <v>164</v>
      </c>
      <c r="E212" s="193" t="s">
        <v>305</v>
      </c>
      <c r="F212" s="194" t="s">
        <v>306</v>
      </c>
      <c r="G212" s="195" t="s">
        <v>167</v>
      </c>
      <c r="H212" s="196">
        <v>79.5</v>
      </c>
      <c r="I212" s="197"/>
      <c r="J212" s="198">
        <f>ROUND(I212*H212,2)</f>
        <v>0</v>
      </c>
      <c r="K212" s="194" t="s">
        <v>168</v>
      </c>
      <c r="L212" s="60"/>
      <c r="M212" s="199" t="s">
        <v>21</v>
      </c>
      <c r="N212" s="200" t="s">
        <v>43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169</v>
      </c>
      <c r="AT212" s="23" t="s">
        <v>164</v>
      </c>
      <c r="AU212" s="23" t="s">
        <v>82</v>
      </c>
      <c r="AY212" s="23" t="s">
        <v>162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80</v>
      </c>
      <c r="BK212" s="203">
        <f>ROUND(I212*H212,2)</f>
        <v>0</v>
      </c>
      <c r="BL212" s="23" t="s">
        <v>169</v>
      </c>
      <c r="BM212" s="23" t="s">
        <v>940</v>
      </c>
    </row>
    <row r="213" spans="2:65" s="1" customFormat="1" ht="40.5">
      <c r="B213" s="40"/>
      <c r="C213" s="62"/>
      <c r="D213" s="204" t="s">
        <v>171</v>
      </c>
      <c r="E213" s="62"/>
      <c r="F213" s="205" t="s">
        <v>308</v>
      </c>
      <c r="G213" s="62"/>
      <c r="H213" s="62"/>
      <c r="I213" s="162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171</v>
      </c>
      <c r="AU213" s="23" t="s">
        <v>82</v>
      </c>
    </row>
    <row r="214" spans="2:65" s="11" customFormat="1">
      <c r="B214" s="207"/>
      <c r="C214" s="208"/>
      <c r="D214" s="204" t="s">
        <v>173</v>
      </c>
      <c r="E214" s="209" t="s">
        <v>21</v>
      </c>
      <c r="F214" s="210" t="s">
        <v>908</v>
      </c>
      <c r="G214" s="208"/>
      <c r="H214" s="211" t="s">
        <v>21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173</v>
      </c>
      <c r="AU214" s="217" t="s">
        <v>82</v>
      </c>
      <c r="AV214" s="11" t="s">
        <v>80</v>
      </c>
      <c r="AW214" s="11" t="s">
        <v>36</v>
      </c>
      <c r="AX214" s="11" t="s">
        <v>72</v>
      </c>
      <c r="AY214" s="217" t="s">
        <v>162</v>
      </c>
    </row>
    <row r="215" spans="2:65" s="11" customFormat="1">
      <c r="B215" s="207"/>
      <c r="C215" s="208"/>
      <c r="D215" s="204" t="s">
        <v>173</v>
      </c>
      <c r="E215" s="209" t="s">
        <v>21</v>
      </c>
      <c r="F215" s="210" t="s">
        <v>309</v>
      </c>
      <c r="G215" s="208"/>
      <c r="H215" s="211" t="s">
        <v>21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173</v>
      </c>
      <c r="AU215" s="217" t="s">
        <v>82</v>
      </c>
      <c r="AV215" s="11" t="s">
        <v>80</v>
      </c>
      <c r="AW215" s="11" t="s">
        <v>36</v>
      </c>
      <c r="AX215" s="11" t="s">
        <v>72</v>
      </c>
      <c r="AY215" s="217" t="s">
        <v>162</v>
      </c>
    </row>
    <row r="216" spans="2:65" s="12" customFormat="1">
      <c r="B216" s="218"/>
      <c r="C216" s="219"/>
      <c r="D216" s="204" t="s">
        <v>173</v>
      </c>
      <c r="E216" s="220" t="s">
        <v>21</v>
      </c>
      <c r="F216" s="221" t="s">
        <v>941</v>
      </c>
      <c r="G216" s="219"/>
      <c r="H216" s="222">
        <v>79.5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173</v>
      </c>
      <c r="AU216" s="228" t="s">
        <v>82</v>
      </c>
      <c r="AV216" s="12" t="s">
        <v>82</v>
      </c>
      <c r="AW216" s="12" t="s">
        <v>36</v>
      </c>
      <c r="AX216" s="12" t="s">
        <v>72</v>
      </c>
      <c r="AY216" s="228" t="s">
        <v>162</v>
      </c>
    </row>
    <row r="217" spans="2:65" s="13" customFormat="1">
      <c r="B217" s="229"/>
      <c r="C217" s="230"/>
      <c r="D217" s="231" t="s">
        <v>173</v>
      </c>
      <c r="E217" s="232" t="s">
        <v>21</v>
      </c>
      <c r="F217" s="233" t="s">
        <v>177</v>
      </c>
      <c r="G217" s="230"/>
      <c r="H217" s="234">
        <v>79.5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173</v>
      </c>
      <c r="AU217" s="240" t="s">
        <v>82</v>
      </c>
      <c r="AV217" s="13" t="s">
        <v>169</v>
      </c>
      <c r="AW217" s="13" t="s">
        <v>36</v>
      </c>
      <c r="AX217" s="13" t="s">
        <v>80</v>
      </c>
      <c r="AY217" s="240" t="s">
        <v>162</v>
      </c>
    </row>
    <row r="218" spans="2:65" s="1" customFormat="1" ht="20.45" customHeight="1">
      <c r="B218" s="40"/>
      <c r="C218" s="192" t="s">
        <v>311</v>
      </c>
      <c r="D218" s="192" t="s">
        <v>164</v>
      </c>
      <c r="E218" s="193" t="s">
        <v>312</v>
      </c>
      <c r="F218" s="194" t="s">
        <v>313</v>
      </c>
      <c r="G218" s="195" t="s">
        <v>167</v>
      </c>
      <c r="H218" s="196">
        <v>638</v>
      </c>
      <c r="I218" s="197"/>
      <c r="J218" s="198">
        <f>ROUND(I218*H218,2)</f>
        <v>0</v>
      </c>
      <c r="K218" s="194" t="s">
        <v>168</v>
      </c>
      <c r="L218" s="60"/>
      <c r="M218" s="199" t="s">
        <v>21</v>
      </c>
      <c r="N218" s="200" t="s">
        <v>43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169</v>
      </c>
      <c r="AT218" s="23" t="s">
        <v>164</v>
      </c>
      <c r="AU218" s="23" t="s">
        <v>82</v>
      </c>
      <c r="AY218" s="23" t="s">
        <v>162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80</v>
      </c>
      <c r="BK218" s="203">
        <f>ROUND(I218*H218,2)</f>
        <v>0</v>
      </c>
      <c r="BL218" s="23" t="s">
        <v>169</v>
      </c>
      <c r="BM218" s="23" t="s">
        <v>942</v>
      </c>
    </row>
    <row r="219" spans="2:65" s="1" customFormat="1" ht="40.5">
      <c r="B219" s="40"/>
      <c r="C219" s="62"/>
      <c r="D219" s="204" t="s">
        <v>171</v>
      </c>
      <c r="E219" s="62"/>
      <c r="F219" s="205" t="s">
        <v>315</v>
      </c>
      <c r="G219" s="62"/>
      <c r="H219" s="62"/>
      <c r="I219" s="162"/>
      <c r="J219" s="62"/>
      <c r="K219" s="62"/>
      <c r="L219" s="60"/>
      <c r="M219" s="206"/>
      <c r="N219" s="41"/>
      <c r="O219" s="41"/>
      <c r="P219" s="41"/>
      <c r="Q219" s="41"/>
      <c r="R219" s="41"/>
      <c r="S219" s="41"/>
      <c r="T219" s="77"/>
      <c r="AT219" s="23" t="s">
        <v>171</v>
      </c>
      <c r="AU219" s="23" t="s">
        <v>82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671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316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943</v>
      </c>
      <c r="G222" s="219"/>
      <c r="H222" s="222">
        <v>319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1" customFormat="1">
      <c r="B223" s="207"/>
      <c r="C223" s="208"/>
      <c r="D223" s="204" t="s">
        <v>173</v>
      </c>
      <c r="E223" s="209" t="s">
        <v>21</v>
      </c>
      <c r="F223" s="210" t="s">
        <v>318</v>
      </c>
      <c r="G223" s="208"/>
      <c r="H223" s="211" t="s">
        <v>21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173</v>
      </c>
      <c r="AU223" s="217" t="s">
        <v>82</v>
      </c>
      <c r="AV223" s="11" t="s">
        <v>80</v>
      </c>
      <c r="AW223" s="11" t="s">
        <v>36</v>
      </c>
      <c r="AX223" s="11" t="s">
        <v>72</v>
      </c>
      <c r="AY223" s="217" t="s">
        <v>162</v>
      </c>
    </row>
    <row r="224" spans="2:65" s="12" customFormat="1">
      <c r="B224" s="218"/>
      <c r="C224" s="219"/>
      <c r="D224" s="204" t="s">
        <v>173</v>
      </c>
      <c r="E224" s="220" t="s">
        <v>21</v>
      </c>
      <c r="F224" s="221" t="s">
        <v>944</v>
      </c>
      <c r="G224" s="219"/>
      <c r="H224" s="222">
        <v>110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173</v>
      </c>
      <c r="AU224" s="228" t="s">
        <v>82</v>
      </c>
      <c r="AV224" s="12" t="s">
        <v>82</v>
      </c>
      <c r="AW224" s="12" t="s">
        <v>36</v>
      </c>
      <c r="AX224" s="12" t="s">
        <v>72</v>
      </c>
      <c r="AY224" s="228" t="s">
        <v>162</v>
      </c>
    </row>
    <row r="225" spans="2:65" s="11" customFormat="1">
      <c r="B225" s="207"/>
      <c r="C225" s="208"/>
      <c r="D225" s="204" t="s">
        <v>173</v>
      </c>
      <c r="E225" s="209" t="s">
        <v>21</v>
      </c>
      <c r="F225" s="210" t="s">
        <v>320</v>
      </c>
      <c r="G225" s="208"/>
      <c r="H225" s="211" t="s">
        <v>21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173</v>
      </c>
      <c r="AU225" s="217" t="s">
        <v>82</v>
      </c>
      <c r="AV225" s="11" t="s">
        <v>80</v>
      </c>
      <c r="AW225" s="11" t="s">
        <v>36</v>
      </c>
      <c r="AX225" s="11" t="s">
        <v>72</v>
      </c>
      <c r="AY225" s="217" t="s">
        <v>162</v>
      </c>
    </row>
    <row r="226" spans="2:65" s="12" customFormat="1">
      <c r="B226" s="218"/>
      <c r="C226" s="219"/>
      <c r="D226" s="204" t="s">
        <v>173</v>
      </c>
      <c r="E226" s="220" t="s">
        <v>21</v>
      </c>
      <c r="F226" s="221" t="s">
        <v>945</v>
      </c>
      <c r="G226" s="219"/>
      <c r="H226" s="222">
        <v>209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173</v>
      </c>
      <c r="AU226" s="228" t="s">
        <v>82</v>
      </c>
      <c r="AV226" s="12" t="s">
        <v>82</v>
      </c>
      <c r="AW226" s="12" t="s">
        <v>36</v>
      </c>
      <c r="AX226" s="12" t="s">
        <v>72</v>
      </c>
      <c r="AY226" s="228" t="s">
        <v>162</v>
      </c>
    </row>
    <row r="227" spans="2:65" s="13" customFormat="1">
      <c r="B227" s="229"/>
      <c r="C227" s="230"/>
      <c r="D227" s="231" t="s">
        <v>173</v>
      </c>
      <c r="E227" s="232" t="s">
        <v>21</v>
      </c>
      <c r="F227" s="233" t="s">
        <v>177</v>
      </c>
      <c r="G227" s="230"/>
      <c r="H227" s="234">
        <v>638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173</v>
      </c>
      <c r="AU227" s="240" t="s">
        <v>82</v>
      </c>
      <c r="AV227" s="13" t="s">
        <v>169</v>
      </c>
      <c r="AW227" s="13" t="s">
        <v>36</v>
      </c>
      <c r="AX227" s="13" t="s">
        <v>80</v>
      </c>
      <c r="AY227" s="240" t="s">
        <v>162</v>
      </c>
    </row>
    <row r="228" spans="2:65" s="1" customFormat="1" ht="20.45" customHeight="1">
      <c r="B228" s="40"/>
      <c r="C228" s="192" t="s">
        <v>322</v>
      </c>
      <c r="D228" s="192" t="s">
        <v>164</v>
      </c>
      <c r="E228" s="193" t="s">
        <v>323</v>
      </c>
      <c r="F228" s="194" t="s">
        <v>324</v>
      </c>
      <c r="G228" s="195" t="s">
        <v>167</v>
      </c>
      <c r="H228" s="196">
        <v>54</v>
      </c>
      <c r="I228" s="197"/>
      <c r="J228" s="198">
        <f>ROUND(I228*H228,2)</f>
        <v>0</v>
      </c>
      <c r="K228" s="194" t="s">
        <v>168</v>
      </c>
      <c r="L228" s="60"/>
      <c r="M228" s="199" t="s">
        <v>21</v>
      </c>
      <c r="N228" s="200" t="s">
        <v>43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169</v>
      </c>
      <c r="AT228" s="23" t="s">
        <v>164</v>
      </c>
      <c r="AU228" s="23" t="s">
        <v>82</v>
      </c>
      <c r="AY228" s="23" t="s">
        <v>162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80</v>
      </c>
      <c r="BK228" s="203">
        <f>ROUND(I228*H228,2)</f>
        <v>0</v>
      </c>
      <c r="BL228" s="23" t="s">
        <v>169</v>
      </c>
      <c r="BM228" s="23" t="s">
        <v>946</v>
      </c>
    </row>
    <row r="229" spans="2:65" s="1" customFormat="1" ht="40.5">
      <c r="B229" s="40"/>
      <c r="C229" s="62"/>
      <c r="D229" s="204" t="s">
        <v>171</v>
      </c>
      <c r="E229" s="62"/>
      <c r="F229" s="205" t="s">
        <v>326</v>
      </c>
      <c r="G229" s="62"/>
      <c r="H229" s="62"/>
      <c r="I229" s="162"/>
      <c r="J229" s="62"/>
      <c r="K229" s="62"/>
      <c r="L229" s="60"/>
      <c r="M229" s="206"/>
      <c r="N229" s="41"/>
      <c r="O229" s="41"/>
      <c r="P229" s="41"/>
      <c r="Q229" s="41"/>
      <c r="R229" s="41"/>
      <c r="S229" s="41"/>
      <c r="T229" s="77"/>
      <c r="AT229" s="23" t="s">
        <v>171</v>
      </c>
      <c r="AU229" s="23" t="s">
        <v>82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789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1" customFormat="1">
      <c r="B231" s="207"/>
      <c r="C231" s="208"/>
      <c r="D231" s="204" t="s">
        <v>173</v>
      </c>
      <c r="E231" s="209" t="s">
        <v>21</v>
      </c>
      <c r="F231" s="210" t="s">
        <v>327</v>
      </c>
      <c r="G231" s="208"/>
      <c r="H231" s="211" t="s">
        <v>21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173</v>
      </c>
      <c r="AU231" s="217" t="s">
        <v>82</v>
      </c>
      <c r="AV231" s="11" t="s">
        <v>80</v>
      </c>
      <c r="AW231" s="11" t="s">
        <v>36</v>
      </c>
      <c r="AX231" s="11" t="s">
        <v>72</v>
      </c>
      <c r="AY231" s="217" t="s">
        <v>162</v>
      </c>
    </row>
    <row r="232" spans="2:65" s="12" customFormat="1">
      <c r="B232" s="218"/>
      <c r="C232" s="219"/>
      <c r="D232" s="204" t="s">
        <v>173</v>
      </c>
      <c r="E232" s="220" t="s">
        <v>21</v>
      </c>
      <c r="F232" s="221" t="s">
        <v>939</v>
      </c>
      <c r="G232" s="219"/>
      <c r="H232" s="222">
        <v>27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173</v>
      </c>
      <c r="AU232" s="228" t="s">
        <v>82</v>
      </c>
      <c r="AV232" s="12" t="s">
        <v>82</v>
      </c>
      <c r="AW232" s="12" t="s">
        <v>36</v>
      </c>
      <c r="AX232" s="12" t="s">
        <v>72</v>
      </c>
      <c r="AY232" s="228" t="s">
        <v>162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329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2" customFormat="1">
      <c r="B234" s="218"/>
      <c r="C234" s="219"/>
      <c r="D234" s="204" t="s">
        <v>173</v>
      </c>
      <c r="E234" s="220" t="s">
        <v>21</v>
      </c>
      <c r="F234" s="221" t="s">
        <v>350</v>
      </c>
      <c r="G234" s="219"/>
      <c r="H234" s="222">
        <v>27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173</v>
      </c>
      <c r="AU234" s="228" t="s">
        <v>82</v>
      </c>
      <c r="AV234" s="12" t="s">
        <v>82</v>
      </c>
      <c r="AW234" s="12" t="s">
        <v>36</v>
      </c>
      <c r="AX234" s="12" t="s">
        <v>72</v>
      </c>
      <c r="AY234" s="228" t="s">
        <v>162</v>
      </c>
    </row>
    <row r="235" spans="2:65" s="13" customFormat="1">
      <c r="B235" s="229"/>
      <c r="C235" s="230"/>
      <c r="D235" s="231" t="s">
        <v>173</v>
      </c>
      <c r="E235" s="232" t="s">
        <v>21</v>
      </c>
      <c r="F235" s="233" t="s">
        <v>177</v>
      </c>
      <c r="G235" s="230"/>
      <c r="H235" s="234">
        <v>54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173</v>
      </c>
      <c r="AU235" s="240" t="s">
        <v>82</v>
      </c>
      <c r="AV235" s="13" t="s">
        <v>169</v>
      </c>
      <c r="AW235" s="13" t="s">
        <v>36</v>
      </c>
      <c r="AX235" s="13" t="s">
        <v>80</v>
      </c>
      <c r="AY235" s="240" t="s">
        <v>162</v>
      </c>
    </row>
    <row r="236" spans="2:65" s="1" customFormat="1" ht="20.45" customHeight="1">
      <c r="B236" s="40"/>
      <c r="C236" s="192" t="s">
        <v>330</v>
      </c>
      <c r="D236" s="192" t="s">
        <v>164</v>
      </c>
      <c r="E236" s="193" t="s">
        <v>331</v>
      </c>
      <c r="F236" s="194" t="s">
        <v>332</v>
      </c>
      <c r="G236" s="195" t="s">
        <v>167</v>
      </c>
      <c r="H236" s="196">
        <v>159</v>
      </c>
      <c r="I236" s="197"/>
      <c r="J236" s="198">
        <f>ROUND(I236*H236,2)</f>
        <v>0</v>
      </c>
      <c r="K236" s="194" t="s">
        <v>168</v>
      </c>
      <c r="L236" s="60"/>
      <c r="M236" s="199" t="s">
        <v>21</v>
      </c>
      <c r="N236" s="200" t="s">
        <v>43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169</v>
      </c>
      <c r="AT236" s="23" t="s">
        <v>164</v>
      </c>
      <c r="AU236" s="23" t="s">
        <v>82</v>
      </c>
      <c r="AY236" s="23" t="s">
        <v>162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80</v>
      </c>
      <c r="BK236" s="203">
        <f>ROUND(I236*H236,2)</f>
        <v>0</v>
      </c>
      <c r="BL236" s="23" t="s">
        <v>169</v>
      </c>
      <c r="BM236" s="23" t="s">
        <v>947</v>
      </c>
    </row>
    <row r="237" spans="2:65" s="1" customFormat="1">
      <c r="B237" s="40"/>
      <c r="C237" s="62"/>
      <c r="D237" s="204" t="s">
        <v>171</v>
      </c>
      <c r="E237" s="62"/>
      <c r="F237" s="205" t="s">
        <v>332</v>
      </c>
      <c r="G237" s="62"/>
      <c r="H237" s="62"/>
      <c r="I237" s="162"/>
      <c r="J237" s="62"/>
      <c r="K237" s="62"/>
      <c r="L237" s="60"/>
      <c r="M237" s="206"/>
      <c r="N237" s="41"/>
      <c r="O237" s="41"/>
      <c r="P237" s="41"/>
      <c r="Q237" s="41"/>
      <c r="R237" s="41"/>
      <c r="S237" s="41"/>
      <c r="T237" s="77"/>
      <c r="AT237" s="23" t="s">
        <v>171</v>
      </c>
      <c r="AU237" s="23" t="s">
        <v>82</v>
      </c>
    </row>
    <row r="238" spans="2:65" s="11" customFormat="1">
      <c r="B238" s="207"/>
      <c r="C238" s="208"/>
      <c r="D238" s="204" t="s">
        <v>173</v>
      </c>
      <c r="E238" s="209" t="s">
        <v>21</v>
      </c>
      <c r="F238" s="210" t="s">
        <v>908</v>
      </c>
      <c r="G238" s="208"/>
      <c r="H238" s="211" t="s">
        <v>21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173</v>
      </c>
      <c r="AU238" s="217" t="s">
        <v>82</v>
      </c>
      <c r="AV238" s="11" t="s">
        <v>80</v>
      </c>
      <c r="AW238" s="11" t="s">
        <v>36</v>
      </c>
      <c r="AX238" s="11" t="s">
        <v>72</v>
      </c>
      <c r="AY238" s="217" t="s">
        <v>162</v>
      </c>
    </row>
    <row r="239" spans="2:65" s="11" customFormat="1">
      <c r="B239" s="207"/>
      <c r="C239" s="208"/>
      <c r="D239" s="204" t="s">
        <v>173</v>
      </c>
      <c r="E239" s="209" t="s">
        <v>21</v>
      </c>
      <c r="F239" s="210" t="s">
        <v>334</v>
      </c>
      <c r="G239" s="208"/>
      <c r="H239" s="211" t="s">
        <v>21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173</v>
      </c>
      <c r="AU239" s="217" t="s">
        <v>82</v>
      </c>
      <c r="AV239" s="11" t="s">
        <v>80</v>
      </c>
      <c r="AW239" s="11" t="s">
        <v>36</v>
      </c>
      <c r="AX239" s="11" t="s">
        <v>72</v>
      </c>
      <c r="AY239" s="217" t="s">
        <v>162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210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2" customFormat="1">
      <c r="B241" s="218"/>
      <c r="C241" s="219"/>
      <c r="D241" s="204" t="s">
        <v>173</v>
      </c>
      <c r="E241" s="220" t="s">
        <v>21</v>
      </c>
      <c r="F241" s="221" t="s">
        <v>941</v>
      </c>
      <c r="G241" s="219"/>
      <c r="H241" s="222">
        <v>79.5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173</v>
      </c>
      <c r="AU241" s="228" t="s">
        <v>82</v>
      </c>
      <c r="AV241" s="12" t="s">
        <v>82</v>
      </c>
      <c r="AW241" s="12" t="s">
        <v>36</v>
      </c>
      <c r="AX241" s="12" t="s">
        <v>72</v>
      </c>
      <c r="AY241" s="228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212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941</v>
      </c>
      <c r="G243" s="219"/>
      <c r="H243" s="222">
        <v>79.5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159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336</v>
      </c>
      <c r="D245" s="192" t="s">
        <v>164</v>
      </c>
      <c r="E245" s="193" t="s">
        <v>337</v>
      </c>
      <c r="F245" s="194" t="s">
        <v>338</v>
      </c>
      <c r="G245" s="195" t="s">
        <v>167</v>
      </c>
      <c r="H245" s="196">
        <v>79.5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948</v>
      </c>
    </row>
    <row r="246" spans="2:65" s="1" customFormat="1" ht="27">
      <c r="B246" s="40"/>
      <c r="C246" s="62"/>
      <c r="D246" s="204" t="s">
        <v>171</v>
      </c>
      <c r="E246" s="62"/>
      <c r="F246" s="205" t="s">
        <v>340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908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341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2" customFormat="1">
      <c r="B249" s="218"/>
      <c r="C249" s="219"/>
      <c r="D249" s="204" t="s">
        <v>173</v>
      </c>
      <c r="E249" s="220" t="s">
        <v>21</v>
      </c>
      <c r="F249" s="221" t="s">
        <v>941</v>
      </c>
      <c r="G249" s="219"/>
      <c r="H249" s="222">
        <v>79.5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173</v>
      </c>
      <c r="AU249" s="228" t="s">
        <v>82</v>
      </c>
      <c r="AV249" s="12" t="s">
        <v>82</v>
      </c>
      <c r="AW249" s="12" t="s">
        <v>36</v>
      </c>
      <c r="AX249" s="12" t="s">
        <v>72</v>
      </c>
      <c r="AY249" s="228" t="s">
        <v>162</v>
      </c>
    </row>
    <row r="250" spans="2:65" s="13" customFormat="1">
      <c r="B250" s="229"/>
      <c r="C250" s="230"/>
      <c r="D250" s="231" t="s">
        <v>173</v>
      </c>
      <c r="E250" s="232" t="s">
        <v>21</v>
      </c>
      <c r="F250" s="233" t="s">
        <v>177</v>
      </c>
      <c r="G250" s="230"/>
      <c r="H250" s="234">
        <v>79.5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173</v>
      </c>
      <c r="AU250" s="240" t="s">
        <v>82</v>
      </c>
      <c r="AV250" s="13" t="s">
        <v>169</v>
      </c>
      <c r="AW250" s="13" t="s">
        <v>36</v>
      </c>
      <c r="AX250" s="13" t="s">
        <v>80</v>
      </c>
      <c r="AY250" s="240" t="s">
        <v>162</v>
      </c>
    </row>
    <row r="251" spans="2:65" s="1" customFormat="1" ht="20.45" customHeight="1">
      <c r="B251" s="40"/>
      <c r="C251" s="192" t="s">
        <v>342</v>
      </c>
      <c r="D251" s="192" t="s">
        <v>164</v>
      </c>
      <c r="E251" s="193" t="s">
        <v>343</v>
      </c>
      <c r="F251" s="194" t="s">
        <v>344</v>
      </c>
      <c r="G251" s="195" t="s">
        <v>167</v>
      </c>
      <c r="H251" s="196">
        <v>319</v>
      </c>
      <c r="I251" s="197"/>
      <c r="J251" s="198">
        <f>ROUND(I251*H251,2)</f>
        <v>0</v>
      </c>
      <c r="K251" s="194" t="s">
        <v>168</v>
      </c>
      <c r="L251" s="60"/>
      <c r="M251" s="199" t="s">
        <v>21</v>
      </c>
      <c r="N251" s="200" t="s">
        <v>43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169</v>
      </c>
      <c r="AT251" s="23" t="s">
        <v>164</v>
      </c>
      <c r="AU251" s="23" t="s">
        <v>82</v>
      </c>
      <c r="AY251" s="23" t="s">
        <v>162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80</v>
      </c>
      <c r="BK251" s="203">
        <f>ROUND(I251*H251,2)</f>
        <v>0</v>
      </c>
      <c r="BL251" s="23" t="s">
        <v>169</v>
      </c>
      <c r="BM251" s="23" t="s">
        <v>949</v>
      </c>
    </row>
    <row r="252" spans="2:65" s="1" customFormat="1" ht="27">
      <c r="B252" s="40"/>
      <c r="C252" s="62"/>
      <c r="D252" s="204" t="s">
        <v>171</v>
      </c>
      <c r="E252" s="62"/>
      <c r="F252" s="205" t="s">
        <v>346</v>
      </c>
      <c r="G252" s="62"/>
      <c r="H252" s="62"/>
      <c r="I252" s="162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171</v>
      </c>
      <c r="AU252" s="23" t="s">
        <v>82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908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1" customFormat="1">
      <c r="B254" s="207"/>
      <c r="C254" s="208"/>
      <c r="D254" s="204" t="s">
        <v>173</v>
      </c>
      <c r="E254" s="209" t="s">
        <v>21</v>
      </c>
      <c r="F254" s="210" t="s">
        <v>347</v>
      </c>
      <c r="G254" s="208"/>
      <c r="H254" s="211" t="s">
        <v>21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173</v>
      </c>
      <c r="AU254" s="217" t="s">
        <v>82</v>
      </c>
      <c r="AV254" s="11" t="s">
        <v>80</v>
      </c>
      <c r="AW254" s="11" t="s">
        <v>36</v>
      </c>
      <c r="AX254" s="11" t="s">
        <v>72</v>
      </c>
      <c r="AY254" s="217" t="s">
        <v>162</v>
      </c>
    </row>
    <row r="255" spans="2:65" s="12" customFormat="1">
      <c r="B255" s="218"/>
      <c r="C255" s="219"/>
      <c r="D255" s="204" t="s">
        <v>173</v>
      </c>
      <c r="E255" s="220" t="s">
        <v>21</v>
      </c>
      <c r="F255" s="221" t="s">
        <v>944</v>
      </c>
      <c r="G255" s="219"/>
      <c r="H255" s="222">
        <v>110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173</v>
      </c>
      <c r="AU255" s="228" t="s">
        <v>82</v>
      </c>
      <c r="AV255" s="12" t="s">
        <v>82</v>
      </c>
      <c r="AW255" s="12" t="s">
        <v>36</v>
      </c>
      <c r="AX255" s="12" t="s">
        <v>72</v>
      </c>
      <c r="AY255" s="228" t="s">
        <v>162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348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950</v>
      </c>
      <c r="G257" s="219"/>
      <c r="H257" s="222">
        <v>209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319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350</v>
      </c>
      <c r="D259" s="192" t="s">
        <v>164</v>
      </c>
      <c r="E259" s="193" t="s">
        <v>351</v>
      </c>
      <c r="F259" s="194" t="s">
        <v>352</v>
      </c>
      <c r="G259" s="195" t="s">
        <v>167</v>
      </c>
      <c r="H259" s="196">
        <v>27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951</v>
      </c>
    </row>
    <row r="260" spans="2:65" s="1" customFormat="1" ht="27">
      <c r="B260" s="40"/>
      <c r="C260" s="62"/>
      <c r="D260" s="204" t="s">
        <v>171</v>
      </c>
      <c r="E260" s="62"/>
      <c r="F260" s="205" t="s">
        <v>354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908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355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939</v>
      </c>
      <c r="G263" s="219"/>
      <c r="H263" s="222">
        <v>27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3" customFormat="1">
      <c r="B264" s="229"/>
      <c r="C264" s="230"/>
      <c r="D264" s="231" t="s">
        <v>173</v>
      </c>
      <c r="E264" s="232" t="s">
        <v>21</v>
      </c>
      <c r="F264" s="233" t="s">
        <v>177</v>
      </c>
      <c r="G264" s="230"/>
      <c r="H264" s="234">
        <v>27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173</v>
      </c>
      <c r="AU264" s="240" t="s">
        <v>82</v>
      </c>
      <c r="AV264" s="13" t="s">
        <v>169</v>
      </c>
      <c r="AW264" s="13" t="s">
        <v>36</v>
      </c>
      <c r="AX264" s="13" t="s">
        <v>80</v>
      </c>
      <c r="AY264" s="240" t="s">
        <v>162</v>
      </c>
    </row>
    <row r="265" spans="2:65" s="1" customFormat="1" ht="20.45" customHeight="1">
      <c r="B265" s="40"/>
      <c r="C265" s="192" t="s">
        <v>356</v>
      </c>
      <c r="D265" s="192" t="s">
        <v>164</v>
      </c>
      <c r="E265" s="193" t="s">
        <v>357</v>
      </c>
      <c r="F265" s="194" t="s">
        <v>358</v>
      </c>
      <c r="G265" s="195" t="s">
        <v>167</v>
      </c>
      <c r="H265" s="196">
        <v>159</v>
      </c>
      <c r="I265" s="197"/>
      <c r="J265" s="198">
        <f>ROUND(I265*H265,2)</f>
        <v>0</v>
      </c>
      <c r="K265" s="194" t="s">
        <v>168</v>
      </c>
      <c r="L265" s="60"/>
      <c r="M265" s="199" t="s">
        <v>21</v>
      </c>
      <c r="N265" s="200" t="s">
        <v>43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169</v>
      </c>
      <c r="AT265" s="23" t="s">
        <v>164</v>
      </c>
      <c r="AU265" s="23" t="s">
        <v>82</v>
      </c>
      <c r="AY265" s="23" t="s">
        <v>162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80</v>
      </c>
      <c r="BK265" s="203">
        <f>ROUND(I265*H265,2)</f>
        <v>0</v>
      </c>
      <c r="BL265" s="23" t="s">
        <v>169</v>
      </c>
      <c r="BM265" s="23" t="s">
        <v>952</v>
      </c>
    </row>
    <row r="266" spans="2:65" s="1" customFormat="1" ht="54">
      <c r="B266" s="40"/>
      <c r="C266" s="62"/>
      <c r="D266" s="204" t="s">
        <v>171</v>
      </c>
      <c r="E266" s="62"/>
      <c r="F266" s="205" t="s">
        <v>360</v>
      </c>
      <c r="G266" s="62"/>
      <c r="H266" s="62"/>
      <c r="I266" s="162"/>
      <c r="J266" s="62"/>
      <c r="K266" s="62"/>
      <c r="L266" s="60"/>
      <c r="M266" s="206"/>
      <c r="N266" s="41"/>
      <c r="O266" s="41"/>
      <c r="P266" s="41"/>
      <c r="Q266" s="41"/>
      <c r="R266" s="41"/>
      <c r="S266" s="41"/>
      <c r="T266" s="77"/>
      <c r="AT266" s="23" t="s">
        <v>171</v>
      </c>
      <c r="AU266" s="23" t="s">
        <v>82</v>
      </c>
    </row>
    <row r="267" spans="2:65" s="11" customFormat="1">
      <c r="B267" s="207"/>
      <c r="C267" s="208"/>
      <c r="D267" s="204" t="s">
        <v>173</v>
      </c>
      <c r="E267" s="209" t="s">
        <v>21</v>
      </c>
      <c r="F267" s="210" t="s">
        <v>908</v>
      </c>
      <c r="G267" s="208"/>
      <c r="H267" s="211" t="s">
        <v>21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173</v>
      </c>
      <c r="AU267" s="217" t="s">
        <v>82</v>
      </c>
      <c r="AV267" s="11" t="s">
        <v>80</v>
      </c>
      <c r="AW267" s="11" t="s">
        <v>36</v>
      </c>
      <c r="AX267" s="11" t="s">
        <v>72</v>
      </c>
      <c r="AY267" s="217" t="s">
        <v>162</v>
      </c>
    </row>
    <row r="268" spans="2:65" s="11" customFormat="1">
      <c r="B268" s="207"/>
      <c r="C268" s="208"/>
      <c r="D268" s="204" t="s">
        <v>173</v>
      </c>
      <c r="E268" s="209" t="s">
        <v>21</v>
      </c>
      <c r="F268" s="210" t="s">
        <v>361</v>
      </c>
      <c r="G268" s="208"/>
      <c r="H268" s="211" t="s">
        <v>21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173</v>
      </c>
      <c r="AU268" s="217" t="s">
        <v>82</v>
      </c>
      <c r="AV268" s="11" t="s">
        <v>80</v>
      </c>
      <c r="AW268" s="11" t="s">
        <v>36</v>
      </c>
      <c r="AX268" s="11" t="s">
        <v>72</v>
      </c>
      <c r="AY268" s="217" t="s">
        <v>162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210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2" customFormat="1">
      <c r="B270" s="218"/>
      <c r="C270" s="219"/>
      <c r="D270" s="204" t="s">
        <v>173</v>
      </c>
      <c r="E270" s="220" t="s">
        <v>21</v>
      </c>
      <c r="F270" s="221" t="s">
        <v>914</v>
      </c>
      <c r="G270" s="219"/>
      <c r="H270" s="222">
        <v>79.5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173</v>
      </c>
      <c r="AU270" s="228" t="s">
        <v>82</v>
      </c>
      <c r="AV270" s="12" t="s">
        <v>82</v>
      </c>
      <c r="AW270" s="12" t="s">
        <v>36</v>
      </c>
      <c r="AX270" s="12" t="s">
        <v>72</v>
      </c>
      <c r="AY270" s="228" t="s">
        <v>162</v>
      </c>
    </row>
    <row r="271" spans="2:65" s="11" customFormat="1">
      <c r="B271" s="207"/>
      <c r="C271" s="208"/>
      <c r="D271" s="204" t="s">
        <v>173</v>
      </c>
      <c r="E271" s="209" t="s">
        <v>21</v>
      </c>
      <c r="F271" s="210" t="s">
        <v>212</v>
      </c>
      <c r="G271" s="208"/>
      <c r="H271" s="211" t="s">
        <v>21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173</v>
      </c>
      <c r="AU271" s="217" t="s">
        <v>82</v>
      </c>
      <c r="AV271" s="11" t="s">
        <v>80</v>
      </c>
      <c r="AW271" s="11" t="s">
        <v>36</v>
      </c>
      <c r="AX271" s="11" t="s">
        <v>72</v>
      </c>
      <c r="AY271" s="217" t="s">
        <v>162</v>
      </c>
    </row>
    <row r="272" spans="2:65" s="12" customFormat="1">
      <c r="B272" s="218"/>
      <c r="C272" s="219"/>
      <c r="D272" s="204" t="s">
        <v>173</v>
      </c>
      <c r="E272" s="220" t="s">
        <v>21</v>
      </c>
      <c r="F272" s="221" t="s">
        <v>914</v>
      </c>
      <c r="G272" s="219"/>
      <c r="H272" s="222">
        <v>79.5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173</v>
      </c>
      <c r="AU272" s="228" t="s">
        <v>82</v>
      </c>
      <c r="AV272" s="12" t="s">
        <v>82</v>
      </c>
      <c r="AW272" s="12" t="s">
        <v>36</v>
      </c>
      <c r="AX272" s="12" t="s">
        <v>72</v>
      </c>
      <c r="AY272" s="228" t="s">
        <v>162</v>
      </c>
    </row>
    <row r="273" spans="2:65" s="13" customFormat="1">
      <c r="B273" s="229"/>
      <c r="C273" s="230"/>
      <c r="D273" s="231" t="s">
        <v>173</v>
      </c>
      <c r="E273" s="232" t="s">
        <v>21</v>
      </c>
      <c r="F273" s="233" t="s">
        <v>177</v>
      </c>
      <c r="G273" s="230"/>
      <c r="H273" s="234">
        <v>159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173</v>
      </c>
      <c r="AU273" s="240" t="s">
        <v>82</v>
      </c>
      <c r="AV273" s="13" t="s">
        <v>169</v>
      </c>
      <c r="AW273" s="13" t="s">
        <v>36</v>
      </c>
      <c r="AX273" s="13" t="s">
        <v>80</v>
      </c>
      <c r="AY273" s="240" t="s">
        <v>162</v>
      </c>
    </row>
    <row r="274" spans="2:65" s="1" customFormat="1" ht="20.45" customHeight="1">
      <c r="B274" s="40"/>
      <c r="C274" s="192" t="s">
        <v>362</v>
      </c>
      <c r="D274" s="192" t="s">
        <v>164</v>
      </c>
      <c r="E274" s="193" t="s">
        <v>363</v>
      </c>
      <c r="F274" s="194" t="s">
        <v>364</v>
      </c>
      <c r="G274" s="195" t="s">
        <v>365</v>
      </c>
      <c r="H274" s="196">
        <v>38.159999999999997</v>
      </c>
      <c r="I274" s="197"/>
      <c r="J274" s="198">
        <f>ROUND(I274*H274,2)</f>
        <v>0</v>
      </c>
      <c r="K274" s="194" t="s">
        <v>21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953</v>
      </c>
    </row>
    <row r="275" spans="2:65" s="1" customFormat="1">
      <c r="B275" s="40"/>
      <c r="C275" s="62"/>
      <c r="D275" s="204" t="s">
        <v>171</v>
      </c>
      <c r="E275" s="62"/>
      <c r="F275" s="205" t="s">
        <v>367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908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954</v>
      </c>
      <c r="G277" s="219"/>
      <c r="H277" s="222">
        <v>38.159999999999997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38.159999999999997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369</v>
      </c>
      <c r="D279" s="192" t="s">
        <v>164</v>
      </c>
      <c r="E279" s="193" t="s">
        <v>370</v>
      </c>
      <c r="F279" s="194" t="s">
        <v>371</v>
      </c>
      <c r="G279" s="195" t="s">
        <v>167</v>
      </c>
      <c r="H279" s="196">
        <v>236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955</v>
      </c>
    </row>
    <row r="280" spans="2:65" s="1" customFormat="1" ht="27">
      <c r="B280" s="40"/>
      <c r="C280" s="62"/>
      <c r="D280" s="204" t="s">
        <v>171</v>
      </c>
      <c r="E280" s="62"/>
      <c r="F280" s="205" t="s">
        <v>373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908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374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950</v>
      </c>
      <c r="G283" s="219"/>
      <c r="H283" s="222">
        <v>209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1" customFormat="1">
      <c r="B284" s="207"/>
      <c r="C284" s="208"/>
      <c r="D284" s="204" t="s">
        <v>173</v>
      </c>
      <c r="E284" s="209" t="s">
        <v>21</v>
      </c>
      <c r="F284" s="210" t="s">
        <v>375</v>
      </c>
      <c r="G284" s="208"/>
      <c r="H284" s="211" t="s">
        <v>21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173</v>
      </c>
      <c r="AU284" s="217" t="s">
        <v>82</v>
      </c>
      <c r="AV284" s="11" t="s">
        <v>80</v>
      </c>
      <c r="AW284" s="11" t="s">
        <v>36</v>
      </c>
      <c r="AX284" s="11" t="s">
        <v>72</v>
      </c>
      <c r="AY284" s="217" t="s">
        <v>162</v>
      </c>
    </row>
    <row r="285" spans="2:65" s="12" customFormat="1">
      <c r="B285" s="218"/>
      <c r="C285" s="219"/>
      <c r="D285" s="204" t="s">
        <v>173</v>
      </c>
      <c r="E285" s="220" t="s">
        <v>21</v>
      </c>
      <c r="F285" s="221" t="s">
        <v>350</v>
      </c>
      <c r="G285" s="219"/>
      <c r="H285" s="222">
        <v>27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173</v>
      </c>
      <c r="AU285" s="228" t="s">
        <v>82</v>
      </c>
      <c r="AV285" s="12" t="s">
        <v>82</v>
      </c>
      <c r="AW285" s="12" t="s">
        <v>36</v>
      </c>
      <c r="AX285" s="12" t="s">
        <v>72</v>
      </c>
      <c r="AY285" s="228" t="s">
        <v>162</v>
      </c>
    </row>
    <row r="286" spans="2:65" s="13" customFormat="1">
      <c r="B286" s="229"/>
      <c r="C286" s="230"/>
      <c r="D286" s="231" t="s">
        <v>173</v>
      </c>
      <c r="E286" s="232" t="s">
        <v>21</v>
      </c>
      <c r="F286" s="233" t="s">
        <v>177</v>
      </c>
      <c r="G286" s="230"/>
      <c r="H286" s="234">
        <v>236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173</v>
      </c>
      <c r="AU286" s="240" t="s">
        <v>82</v>
      </c>
      <c r="AV286" s="13" t="s">
        <v>169</v>
      </c>
      <c r="AW286" s="13" t="s">
        <v>36</v>
      </c>
      <c r="AX286" s="13" t="s">
        <v>80</v>
      </c>
      <c r="AY286" s="240" t="s">
        <v>162</v>
      </c>
    </row>
    <row r="287" spans="2:65" s="1" customFormat="1" ht="20.45" customHeight="1">
      <c r="B287" s="40"/>
      <c r="C287" s="192" t="s">
        <v>376</v>
      </c>
      <c r="D287" s="192" t="s">
        <v>164</v>
      </c>
      <c r="E287" s="193" t="s">
        <v>377</v>
      </c>
      <c r="F287" s="194" t="s">
        <v>378</v>
      </c>
      <c r="G287" s="195" t="s">
        <v>167</v>
      </c>
      <c r="H287" s="196">
        <v>319</v>
      </c>
      <c r="I287" s="197"/>
      <c r="J287" s="198">
        <f>ROUND(I287*H287,2)</f>
        <v>0</v>
      </c>
      <c r="K287" s="194" t="s">
        <v>168</v>
      </c>
      <c r="L287" s="60"/>
      <c r="M287" s="199" t="s">
        <v>21</v>
      </c>
      <c r="N287" s="200" t="s">
        <v>43</v>
      </c>
      <c r="O287" s="41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3" t="s">
        <v>169</v>
      </c>
      <c r="AT287" s="23" t="s">
        <v>164</v>
      </c>
      <c r="AU287" s="23" t="s">
        <v>82</v>
      </c>
      <c r="AY287" s="23" t="s">
        <v>162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80</v>
      </c>
      <c r="BK287" s="203">
        <f>ROUND(I287*H287,2)</f>
        <v>0</v>
      </c>
      <c r="BL287" s="23" t="s">
        <v>169</v>
      </c>
      <c r="BM287" s="23" t="s">
        <v>956</v>
      </c>
    </row>
    <row r="288" spans="2:65" s="1" customFormat="1">
      <c r="B288" s="40"/>
      <c r="C288" s="62"/>
      <c r="D288" s="204" t="s">
        <v>171</v>
      </c>
      <c r="E288" s="62"/>
      <c r="F288" s="205" t="s">
        <v>378</v>
      </c>
      <c r="G288" s="62"/>
      <c r="H288" s="62"/>
      <c r="I288" s="162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171</v>
      </c>
      <c r="AU288" s="23" t="s">
        <v>82</v>
      </c>
    </row>
    <row r="289" spans="2:65" s="11" customFormat="1">
      <c r="B289" s="207"/>
      <c r="C289" s="208"/>
      <c r="D289" s="204" t="s">
        <v>173</v>
      </c>
      <c r="E289" s="209" t="s">
        <v>21</v>
      </c>
      <c r="F289" s="210" t="s">
        <v>957</v>
      </c>
      <c r="G289" s="208"/>
      <c r="H289" s="211" t="s">
        <v>21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173</v>
      </c>
      <c r="AU289" s="217" t="s">
        <v>82</v>
      </c>
      <c r="AV289" s="11" t="s">
        <v>80</v>
      </c>
      <c r="AW289" s="11" t="s">
        <v>36</v>
      </c>
      <c r="AX289" s="11" t="s">
        <v>72</v>
      </c>
      <c r="AY289" s="217" t="s">
        <v>162</v>
      </c>
    </row>
    <row r="290" spans="2:65" s="11" customFormat="1">
      <c r="B290" s="207"/>
      <c r="C290" s="208"/>
      <c r="D290" s="204" t="s">
        <v>173</v>
      </c>
      <c r="E290" s="209" t="s">
        <v>21</v>
      </c>
      <c r="F290" s="210" t="s">
        <v>316</v>
      </c>
      <c r="G290" s="208"/>
      <c r="H290" s="211" t="s">
        <v>21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173</v>
      </c>
      <c r="AU290" s="217" t="s">
        <v>82</v>
      </c>
      <c r="AV290" s="11" t="s">
        <v>80</v>
      </c>
      <c r="AW290" s="11" t="s">
        <v>36</v>
      </c>
      <c r="AX290" s="11" t="s">
        <v>72</v>
      </c>
      <c r="AY290" s="217" t="s">
        <v>162</v>
      </c>
    </row>
    <row r="291" spans="2:65" s="12" customFormat="1">
      <c r="B291" s="218"/>
      <c r="C291" s="219"/>
      <c r="D291" s="204" t="s">
        <v>173</v>
      </c>
      <c r="E291" s="220" t="s">
        <v>21</v>
      </c>
      <c r="F291" s="221" t="s">
        <v>943</v>
      </c>
      <c r="G291" s="219"/>
      <c r="H291" s="222">
        <v>319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173</v>
      </c>
      <c r="AU291" s="228" t="s">
        <v>82</v>
      </c>
      <c r="AV291" s="12" t="s">
        <v>82</v>
      </c>
      <c r="AW291" s="12" t="s">
        <v>36</v>
      </c>
      <c r="AX291" s="12" t="s">
        <v>72</v>
      </c>
      <c r="AY291" s="228" t="s">
        <v>162</v>
      </c>
    </row>
    <row r="292" spans="2:65" s="13" customFormat="1">
      <c r="B292" s="229"/>
      <c r="C292" s="230"/>
      <c r="D292" s="231" t="s">
        <v>173</v>
      </c>
      <c r="E292" s="232" t="s">
        <v>21</v>
      </c>
      <c r="F292" s="233" t="s">
        <v>177</v>
      </c>
      <c r="G292" s="230"/>
      <c r="H292" s="234">
        <v>319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173</v>
      </c>
      <c r="AU292" s="240" t="s">
        <v>82</v>
      </c>
      <c r="AV292" s="13" t="s">
        <v>169</v>
      </c>
      <c r="AW292" s="13" t="s">
        <v>36</v>
      </c>
      <c r="AX292" s="13" t="s">
        <v>80</v>
      </c>
      <c r="AY292" s="240" t="s">
        <v>162</v>
      </c>
    </row>
    <row r="293" spans="2:65" s="1" customFormat="1" ht="20.45" customHeight="1">
      <c r="B293" s="40"/>
      <c r="C293" s="192" t="s">
        <v>382</v>
      </c>
      <c r="D293" s="192" t="s">
        <v>164</v>
      </c>
      <c r="E293" s="193" t="s">
        <v>383</v>
      </c>
      <c r="F293" s="194" t="s">
        <v>384</v>
      </c>
      <c r="G293" s="195" t="s">
        <v>167</v>
      </c>
      <c r="H293" s="196">
        <v>110</v>
      </c>
      <c r="I293" s="197"/>
      <c r="J293" s="198">
        <f>ROUND(I293*H293,2)</f>
        <v>0</v>
      </c>
      <c r="K293" s="194" t="s">
        <v>168</v>
      </c>
      <c r="L293" s="60"/>
      <c r="M293" s="199" t="s">
        <v>21</v>
      </c>
      <c r="N293" s="200" t="s">
        <v>43</v>
      </c>
      <c r="O293" s="4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3" t="s">
        <v>169</v>
      </c>
      <c r="AT293" s="23" t="s">
        <v>164</v>
      </c>
      <c r="AU293" s="23" t="s">
        <v>82</v>
      </c>
      <c r="AY293" s="23" t="s">
        <v>162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80</v>
      </c>
      <c r="BK293" s="203">
        <f>ROUND(I293*H293,2)</f>
        <v>0</v>
      </c>
      <c r="BL293" s="23" t="s">
        <v>169</v>
      </c>
      <c r="BM293" s="23" t="s">
        <v>958</v>
      </c>
    </row>
    <row r="294" spans="2:65" s="1" customFormat="1" ht="27">
      <c r="B294" s="40"/>
      <c r="C294" s="62"/>
      <c r="D294" s="204" t="s">
        <v>171</v>
      </c>
      <c r="E294" s="62"/>
      <c r="F294" s="205" t="s">
        <v>386</v>
      </c>
      <c r="G294" s="62"/>
      <c r="H294" s="62"/>
      <c r="I294" s="162"/>
      <c r="J294" s="62"/>
      <c r="K294" s="62"/>
      <c r="L294" s="60"/>
      <c r="M294" s="206"/>
      <c r="N294" s="41"/>
      <c r="O294" s="41"/>
      <c r="P294" s="41"/>
      <c r="Q294" s="41"/>
      <c r="R294" s="41"/>
      <c r="S294" s="41"/>
      <c r="T294" s="77"/>
      <c r="AT294" s="23" t="s">
        <v>171</v>
      </c>
      <c r="AU294" s="23" t="s">
        <v>82</v>
      </c>
    </row>
    <row r="295" spans="2:65" s="11" customFormat="1">
      <c r="B295" s="207"/>
      <c r="C295" s="208"/>
      <c r="D295" s="204" t="s">
        <v>173</v>
      </c>
      <c r="E295" s="209" t="s">
        <v>21</v>
      </c>
      <c r="F295" s="210" t="s">
        <v>908</v>
      </c>
      <c r="G295" s="208"/>
      <c r="H295" s="211" t="s">
        <v>21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173</v>
      </c>
      <c r="AU295" s="217" t="s">
        <v>82</v>
      </c>
      <c r="AV295" s="11" t="s">
        <v>80</v>
      </c>
      <c r="AW295" s="11" t="s">
        <v>36</v>
      </c>
      <c r="AX295" s="11" t="s">
        <v>72</v>
      </c>
      <c r="AY295" s="217" t="s">
        <v>162</v>
      </c>
    </row>
    <row r="296" spans="2:65" s="11" customFormat="1">
      <c r="B296" s="207"/>
      <c r="C296" s="208"/>
      <c r="D296" s="204" t="s">
        <v>173</v>
      </c>
      <c r="E296" s="209" t="s">
        <v>21</v>
      </c>
      <c r="F296" s="210" t="s">
        <v>387</v>
      </c>
      <c r="G296" s="208"/>
      <c r="H296" s="211" t="s">
        <v>21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173</v>
      </c>
      <c r="AU296" s="217" t="s">
        <v>82</v>
      </c>
      <c r="AV296" s="11" t="s">
        <v>80</v>
      </c>
      <c r="AW296" s="11" t="s">
        <v>36</v>
      </c>
      <c r="AX296" s="11" t="s">
        <v>72</v>
      </c>
      <c r="AY296" s="217" t="s">
        <v>162</v>
      </c>
    </row>
    <row r="297" spans="2:65" s="12" customFormat="1">
      <c r="B297" s="218"/>
      <c r="C297" s="219"/>
      <c r="D297" s="204" t="s">
        <v>173</v>
      </c>
      <c r="E297" s="220" t="s">
        <v>21</v>
      </c>
      <c r="F297" s="221" t="s">
        <v>944</v>
      </c>
      <c r="G297" s="219"/>
      <c r="H297" s="222">
        <v>110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173</v>
      </c>
      <c r="AU297" s="228" t="s">
        <v>82</v>
      </c>
      <c r="AV297" s="12" t="s">
        <v>82</v>
      </c>
      <c r="AW297" s="12" t="s">
        <v>36</v>
      </c>
      <c r="AX297" s="12" t="s">
        <v>72</v>
      </c>
      <c r="AY297" s="228" t="s">
        <v>162</v>
      </c>
    </row>
    <row r="298" spans="2:65" s="13" customFormat="1">
      <c r="B298" s="229"/>
      <c r="C298" s="230"/>
      <c r="D298" s="231" t="s">
        <v>173</v>
      </c>
      <c r="E298" s="232" t="s">
        <v>21</v>
      </c>
      <c r="F298" s="233" t="s">
        <v>177</v>
      </c>
      <c r="G298" s="230"/>
      <c r="H298" s="234">
        <v>110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173</v>
      </c>
      <c r="AU298" s="240" t="s">
        <v>82</v>
      </c>
      <c r="AV298" s="13" t="s">
        <v>169</v>
      </c>
      <c r="AW298" s="13" t="s">
        <v>36</v>
      </c>
      <c r="AX298" s="13" t="s">
        <v>80</v>
      </c>
      <c r="AY298" s="240" t="s">
        <v>162</v>
      </c>
    </row>
    <row r="299" spans="2:65" s="1" customFormat="1" ht="20.45" customHeight="1">
      <c r="B299" s="40"/>
      <c r="C299" s="192" t="s">
        <v>388</v>
      </c>
      <c r="D299" s="192" t="s">
        <v>164</v>
      </c>
      <c r="E299" s="193" t="s">
        <v>389</v>
      </c>
      <c r="F299" s="194" t="s">
        <v>390</v>
      </c>
      <c r="G299" s="195" t="s">
        <v>262</v>
      </c>
      <c r="H299" s="196">
        <v>159</v>
      </c>
      <c r="I299" s="197"/>
      <c r="J299" s="198">
        <f>ROUND(I299*H299,2)</f>
        <v>0</v>
      </c>
      <c r="K299" s="194" t="s">
        <v>168</v>
      </c>
      <c r="L299" s="60"/>
      <c r="M299" s="199" t="s">
        <v>21</v>
      </c>
      <c r="N299" s="200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169</v>
      </c>
      <c r="AT299" s="23" t="s">
        <v>164</v>
      </c>
      <c r="AU299" s="23" t="s">
        <v>82</v>
      </c>
      <c r="AY299" s="23" t="s">
        <v>162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169</v>
      </c>
      <c r="BM299" s="23" t="s">
        <v>959</v>
      </c>
    </row>
    <row r="300" spans="2:65" s="1" customFormat="1" ht="27">
      <c r="B300" s="40"/>
      <c r="C300" s="62"/>
      <c r="D300" s="204" t="s">
        <v>171</v>
      </c>
      <c r="E300" s="62"/>
      <c r="F300" s="205" t="s">
        <v>392</v>
      </c>
      <c r="G300" s="62"/>
      <c r="H300" s="62"/>
      <c r="I300" s="162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171</v>
      </c>
      <c r="AU300" s="23" t="s">
        <v>82</v>
      </c>
    </row>
    <row r="301" spans="2:65" s="11" customFormat="1">
      <c r="B301" s="207"/>
      <c r="C301" s="208"/>
      <c r="D301" s="204" t="s">
        <v>173</v>
      </c>
      <c r="E301" s="209" t="s">
        <v>21</v>
      </c>
      <c r="F301" s="210" t="s">
        <v>908</v>
      </c>
      <c r="G301" s="208"/>
      <c r="H301" s="211" t="s">
        <v>21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173</v>
      </c>
      <c r="AU301" s="217" t="s">
        <v>82</v>
      </c>
      <c r="AV301" s="11" t="s">
        <v>80</v>
      </c>
      <c r="AW301" s="11" t="s">
        <v>36</v>
      </c>
      <c r="AX301" s="11" t="s">
        <v>72</v>
      </c>
      <c r="AY301" s="217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393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960</v>
      </c>
      <c r="G303" s="219"/>
      <c r="H303" s="222">
        <v>159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3" customFormat="1">
      <c r="B304" s="229"/>
      <c r="C304" s="230"/>
      <c r="D304" s="231" t="s">
        <v>173</v>
      </c>
      <c r="E304" s="232" t="s">
        <v>21</v>
      </c>
      <c r="F304" s="233" t="s">
        <v>177</v>
      </c>
      <c r="G304" s="230"/>
      <c r="H304" s="234">
        <v>159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173</v>
      </c>
      <c r="AU304" s="240" t="s">
        <v>82</v>
      </c>
      <c r="AV304" s="13" t="s">
        <v>169</v>
      </c>
      <c r="AW304" s="13" t="s">
        <v>36</v>
      </c>
      <c r="AX304" s="13" t="s">
        <v>80</v>
      </c>
      <c r="AY304" s="240" t="s">
        <v>162</v>
      </c>
    </row>
    <row r="305" spans="2:65" s="1" customFormat="1" ht="20.45" customHeight="1">
      <c r="B305" s="40"/>
      <c r="C305" s="241" t="s">
        <v>395</v>
      </c>
      <c r="D305" s="241" t="s">
        <v>396</v>
      </c>
      <c r="E305" s="242" t="s">
        <v>397</v>
      </c>
      <c r="F305" s="243" t="s">
        <v>398</v>
      </c>
      <c r="G305" s="244" t="s">
        <v>399</v>
      </c>
      <c r="H305" s="245">
        <v>2.3849999999999998</v>
      </c>
      <c r="I305" s="246"/>
      <c r="J305" s="247">
        <f>ROUND(I305*H305,2)</f>
        <v>0</v>
      </c>
      <c r="K305" s="243" t="s">
        <v>168</v>
      </c>
      <c r="L305" s="248"/>
      <c r="M305" s="249" t="s">
        <v>21</v>
      </c>
      <c r="N305" s="250" t="s">
        <v>43</v>
      </c>
      <c r="O305" s="41"/>
      <c r="P305" s="201">
        <f>O305*H305</f>
        <v>0</v>
      </c>
      <c r="Q305" s="201">
        <v>1E-3</v>
      </c>
      <c r="R305" s="201">
        <f>Q305*H305</f>
        <v>2.385E-3</v>
      </c>
      <c r="S305" s="201">
        <v>0</v>
      </c>
      <c r="T305" s="202">
        <f>S305*H305</f>
        <v>0</v>
      </c>
      <c r="AR305" s="23" t="s">
        <v>223</v>
      </c>
      <c r="AT305" s="23" t="s">
        <v>396</v>
      </c>
      <c r="AU305" s="23" t="s">
        <v>82</v>
      </c>
      <c r="AY305" s="23" t="s">
        <v>162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169</v>
      </c>
      <c r="BM305" s="23" t="s">
        <v>961</v>
      </c>
    </row>
    <row r="306" spans="2:65" s="1" customFormat="1">
      <c r="B306" s="40"/>
      <c r="C306" s="62"/>
      <c r="D306" s="204" t="s">
        <v>171</v>
      </c>
      <c r="E306" s="62"/>
      <c r="F306" s="205" t="s">
        <v>398</v>
      </c>
      <c r="G306" s="62"/>
      <c r="H306" s="62"/>
      <c r="I306" s="162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171</v>
      </c>
      <c r="AU306" s="23" t="s">
        <v>82</v>
      </c>
    </row>
    <row r="307" spans="2:65" s="11" customFormat="1">
      <c r="B307" s="207"/>
      <c r="C307" s="208"/>
      <c r="D307" s="204" t="s">
        <v>173</v>
      </c>
      <c r="E307" s="209" t="s">
        <v>21</v>
      </c>
      <c r="F307" s="210" t="s">
        <v>401</v>
      </c>
      <c r="G307" s="208"/>
      <c r="H307" s="211" t="s">
        <v>21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173</v>
      </c>
      <c r="AU307" s="217" t="s">
        <v>82</v>
      </c>
      <c r="AV307" s="11" t="s">
        <v>80</v>
      </c>
      <c r="AW307" s="11" t="s">
        <v>36</v>
      </c>
      <c r="AX307" s="11" t="s">
        <v>72</v>
      </c>
      <c r="AY307" s="217" t="s">
        <v>162</v>
      </c>
    </row>
    <row r="308" spans="2:65" s="12" customFormat="1">
      <c r="B308" s="218"/>
      <c r="C308" s="219"/>
      <c r="D308" s="204" t="s">
        <v>173</v>
      </c>
      <c r="E308" s="220" t="s">
        <v>21</v>
      </c>
      <c r="F308" s="221" t="s">
        <v>962</v>
      </c>
      <c r="G308" s="219"/>
      <c r="H308" s="222">
        <v>2.3849999999999998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173</v>
      </c>
      <c r="AU308" s="228" t="s">
        <v>82</v>
      </c>
      <c r="AV308" s="12" t="s">
        <v>82</v>
      </c>
      <c r="AW308" s="12" t="s">
        <v>36</v>
      </c>
      <c r="AX308" s="12" t="s">
        <v>72</v>
      </c>
      <c r="AY308" s="228" t="s">
        <v>162</v>
      </c>
    </row>
    <row r="309" spans="2:65" s="13" customFormat="1">
      <c r="B309" s="229"/>
      <c r="C309" s="230"/>
      <c r="D309" s="231" t="s">
        <v>173</v>
      </c>
      <c r="E309" s="232" t="s">
        <v>21</v>
      </c>
      <c r="F309" s="233" t="s">
        <v>177</v>
      </c>
      <c r="G309" s="230"/>
      <c r="H309" s="234">
        <v>2.3849999999999998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173</v>
      </c>
      <c r="AU309" s="240" t="s">
        <v>82</v>
      </c>
      <c r="AV309" s="13" t="s">
        <v>169</v>
      </c>
      <c r="AW309" s="13" t="s">
        <v>36</v>
      </c>
      <c r="AX309" s="13" t="s">
        <v>80</v>
      </c>
      <c r="AY309" s="240" t="s">
        <v>162</v>
      </c>
    </row>
    <row r="310" spans="2:65" s="1" customFormat="1" ht="20.45" customHeight="1">
      <c r="B310" s="40"/>
      <c r="C310" s="192" t="s">
        <v>403</v>
      </c>
      <c r="D310" s="192" t="s">
        <v>164</v>
      </c>
      <c r="E310" s="193" t="s">
        <v>404</v>
      </c>
      <c r="F310" s="194" t="s">
        <v>405</v>
      </c>
      <c r="G310" s="195" t="s">
        <v>262</v>
      </c>
      <c r="H310" s="196">
        <v>159</v>
      </c>
      <c r="I310" s="197"/>
      <c r="J310" s="198">
        <f>ROUND(I310*H310,2)</f>
        <v>0</v>
      </c>
      <c r="K310" s="194" t="s">
        <v>168</v>
      </c>
      <c r="L310" s="60"/>
      <c r="M310" s="199" t="s">
        <v>21</v>
      </c>
      <c r="N310" s="200" t="s">
        <v>43</v>
      </c>
      <c r="O310" s="4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3" t="s">
        <v>169</v>
      </c>
      <c r="AT310" s="23" t="s">
        <v>164</v>
      </c>
      <c r="AU310" s="23" t="s">
        <v>82</v>
      </c>
      <c r="AY310" s="23" t="s">
        <v>162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3" t="s">
        <v>80</v>
      </c>
      <c r="BK310" s="203">
        <f>ROUND(I310*H310,2)</f>
        <v>0</v>
      </c>
      <c r="BL310" s="23" t="s">
        <v>169</v>
      </c>
      <c r="BM310" s="23" t="s">
        <v>963</v>
      </c>
    </row>
    <row r="311" spans="2:65" s="1" customFormat="1" ht="27">
      <c r="B311" s="40"/>
      <c r="C311" s="62"/>
      <c r="D311" s="204" t="s">
        <v>171</v>
      </c>
      <c r="E311" s="62"/>
      <c r="F311" s="205" t="s">
        <v>407</v>
      </c>
      <c r="G311" s="62"/>
      <c r="H311" s="62"/>
      <c r="I311" s="162"/>
      <c r="J311" s="62"/>
      <c r="K311" s="62"/>
      <c r="L311" s="60"/>
      <c r="M311" s="206"/>
      <c r="N311" s="41"/>
      <c r="O311" s="41"/>
      <c r="P311" s="41"/>
      <c r="Q311" s="41"/>
      <c r="R311" s="41"/>
      <c r="S311" s="41"/>
      <c r="T311" s="77"/>
      <c r="AT311" s="23" t="s">
        <v>171</v>
      </c>
      <c r="AU311" s="23" t="s">
        <v>82</v>
      </c>
    </row>
    <row r="312" spans="2:65" s="11" customFormat="1">
      <c r="B312" s="207"/>
      <c r="C312" s="208"/>
      <c r="D312" s="204" t="s">
        <v>173</v>
      </c>
      <c r="E312" s="209" t="s">
        <v>21</v>
      </c>
      <c r="F312" s="210" t="s">
        <v>908</v>
      </c>
      <c r="G312" s="208"/>
      <c r="H312" s="211" t="s">
        <v>21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173</v>
      </c>
      <c r="AU312" s="217" t="s">
        <v>82</v>
      </c>
      <c r="AV312" s="11" t="s">
        <v>80</v>
      </c>
      <c r="AW312" s="11" t="s">
        <v>36</v>
      </c>
      <c r="AX312" s="11" t="s">
        <v>72</v>
      </c>
      <c r="AY312" s="217" t="s">
        <v>162</v>
      </c>
    </row>
    <row r="313" spans="2:65" s="11" customFormat="1">
      <c r="B313" s="207"/>
      <c r="C313" s="208"/>
      <c r="D313" s="204" t="s">
        <v>173</v>
      </c>
      <c r="E313" s="209" t="s">
        <v>21</v>
      </c>
      <c r="F313" s="210" t="s">
        <v>408</v>
      </c>
      <c r="G313" s="208"/>
      <c r="H313" s="211" t="s">
        <v>21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173</v>
      </c>
      <c r="AU313" s="217" t="s">
        <v>82</v>
      </c>
      <c r="AV313" s="11" t="s">
        <v>80</v>
      </c>
      <c r="AW313" s="11" t="s">
        <v>36</v>
      </c>
      <c r="AX313" s="11" t="s">
        <v>72</v>
      </c>
      <c r="AY313" s="217" t="s">
        <v>162</v>
      </c>
    </row>
    <row r="314" spans="2:65" s="12" customFormat="1">
      <c r="B314" s="218"/>
      <c r="C314" s="219"/>
      <c r="D314" s="204" t="s">
        <v>173</v>
      </c>
      <c r="E314" s="220" t="s">
        <v>21</v>
      </c>
      <c r="F314" s="221" t="s">
        <v>960</v>
      </c>
      <c r="G314" s="219"/>
      <c r="H314" s="222">
        <v>159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173</v>
      </c>
      <c r="AU314" s="228" t="s">
        <v>82</v>
      </c>
      <c r="AV314" s="12" t="s">
        <v>82</v>
      </c>
      <c r="AW314" s="12" t="s">
        <v>36</v>
      </c>
      <c r="AX314" s="12" t="s">
        <v>72</v>
      </c>
      <c r="AY314" s="228" t="s">
        <v>162</v>
      </c>
    </row>
    <row r="315" spans="2:65" s="13" customFormat="1">
      <c r="B315" s="229"/>
      <c r="C315" s="230"/>
      <c r="D315" s="204" t="s">
        <v>173</v>
      </c>
      <c r="E315" s="251" t="s">
        <v>21</v>
      </c>
      <c r="F315" s="252" t="s">
        <v>177</v>
      </c>
      <c r="G315" s="230"/>
      <c r="H315" s="253">
        <v>159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173</v>
      </c>
      <c r="AU315" s="240" t="s">
        <v>82</v>
      </c>
      <c r="AV315" s="13" t="s">
        <v>169</v>
      </c>
      <c r="AW315" s="13" t="s">
        <v>36</v>
      </c>
      <c r="AX315" s="13" t="s">
        <v>80</v>
      </c>
      <c r="AY315" s="240" t="s">
        <v>162</v>
      </c>
    </row>
    <row r="316" spans="2:65" s="10" customFormat="1" ht="29.85" customHeight="1">
      <c r="B316" s="175"/>
      <c r="C316" s="176"/>
      <c r="D316" s="189" t="s">
        <v>71</v>
      </c>
      <c r="E316" s="190" t="s">
        <v>82</v>
      </c>
      <c r="F316" s="190" t="s">
        <v>409</v>
      </c>
      <c r="G316" s="176"/>
      <c r="H316" s="176"/>
      <c r="I316" s="179"/>
      <c r="J316" s="191">
        <f>BK316</f>
        <v>0</v>
      </c>
      <c r="K316" s="176"/>
      <c r="L316" s="181"/>
      <c r="M316" s="182"/>
      <c r="N316" s="183"/>
      <c r="O316" s="183"/>
      <c r="P316" s="184">
        <f>SUM(P317:P345)</f>
        <v>0</v>
      </c>
      <c r="Q316" s="183"/>
      <c r="R316" s="184">
        <f>SUM(R317:R345)</f>
        <v>7.8121499999999999</v>
      </c>
      <c r="S316" s="183"/>
      <c r="T316" s="185">
        <f>SUM(T317:T345)</f>
        <v>0</v>
      </c>
      <c r="AR316" s="186" t="s">
        <v>80</v>
      </c>
      <c r="AT316" s="187" t="s">
        <v>71</v>
      </c>
      <c r="AU316" s="187" t="s">
        <v>80</v>
      </c>
      <c r="AY316" s="186" t="s">
        <v>162</v>
      </c>
      <c r="BK316" s="188">
        <f>SUM(BK317:BK345)</f>
        <v>0</v>
      </c>
    </row>
    <row r="317" spans="2:65" s="1" customFormat="1" ht="28.9" customHeight="1">
      <c r="B317" s="40"/>
      <c r="C317" s="192" t="s">
        <v>222</v>
      </c>
      <c r="D317" s="192" t="s">
        <v>164</v>
      </c>
      <c r="E317" s="193" t="s">
        <v>410</v>
      </c>
      <c r="F317" s="194" t="s">
        <v>411</v>
      </c>
      <c r="G317" s="195" t="s">
        <v>412</v>
      </c>
      <c r="H317" s="196">
        <v>465</v>
      </c>
      <c r="I317" s="197"/>
      <c r="J317" s="198">
        <f>ROUND(I317*H317,2)</f>
        <v>0</v>
      </c>
      <c r="K317" s="194" t="s">
        <v>168</v>
      </c>
      <c r="L317" s="60"/>
      <c r="M317" s="199" t="s">
        <v>21</v>
      </c>
      <c r="N317" s="200" t="s">
        <v>43</v>
      </c>
      <c r="O317" s="41"/>
      <c r="P317" s="201">
        <f>O317*H317</f>
        <v>0</v>
      </c>
      <c r="Q317" s="201">
        <v>2.0000000000000001E-4</v>
      </c>
      <c r="R317" s="201">
        <f>Q317*H317</f>
        <v>9.2999999999999999E-2</v>
      </c>
      <c r="S317" s="201">
        <v>0</v>
      </c>
      <c r="T317" s="202">
        <f>S317*H317</f>
        <v>0</v>
      </c>
      <c r="AR317" s="23" t="s">
        <v>169</v>
      </c>
      <c r="AT317" s="23" t="s">
        <v>164</v>
      </c>
      <c r="AU317" s="23" t="s">
        <v>82</v>
      </c>
      <c r="AY317" s="23" t="s">
        <v>162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169</v>
      </c>
      <c r="BM317" s="23" t="s">
        <v>964</v>
      </c>
    </row>
    <row r="318" spans="2:65" s="1" customFormat="1" ht="27">
      <c r="B318" s="40"/>
      <c r="C318" s="62"/>
      <c r="D318" s="204" t="s">
        <v>171</v>
      </c>
      <c r="E318" s="62"/>
      <c r="F318" s="205" t="s">
        <v>414</v>
      </c>
      <c r="G318" s="62"/>
      <c r="H318" s="62"/>
      <c r="I318" s="162"/>
      <c r="J318" s="62"/>
      <c r="K318" s="62"/>
      <c r="L318" s="60"/>
      <c r="M318" s="206"/>
      <c r="N318" s="41"/>
      <c r="O318" s="41"/>
      <c r="P318" s="41"/>
      <c r="Q318" s="41"/>
      <c r="R318" s="41"/>
      <c r="S318" s="41"/>
      <c r="T318" s="77"/>
      <c r="AT318" s="23" t="s">
        <v>171</v>
      </c>
      <c r="AU318" s="23" t="s">
        <v>82</v>
      </c>
    </row>
    <row r="319" spans="2:65" s="11" customFormat="1">
      <c r="B319" s="207"/>
      <c r="C319" s="208"/>
      <c r="D319" s="204" t="s">
        <v>173</v>
      </c>
      <c r="E319" s="209" t="s">
        <v>21</v>
      </c>
      <c r="F319" s="210" t="s">
        <v>908</v>
      </c>
      <c r="G319" s="208"/>
      <c r="H319" s="211" t="s">
        <v>21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173</v>
      </c>
      <c r="AU319" s="217" t="s">
        <v>82</v>
      </c>
      <c r="AV319" s="11" t="s">
        <v>80</v>
      </c>
      <c r="AW319" s="11" t="s">
        <v>36</v>
      </c>
      <c r="AX319" s="11" t="s">
        <v>72</v>
      </c>
      <c r="AY319" s="217" t="s">
        <v>162</v>
      </c>
    </row>
    <row r="320" spans="2:65" s="11" customFormat="1">
      <c r="B320" s="207"/>
      <c r="C320" s="208"/>
      <c r="D320" s="204" t="s">
        <v>173</v>
      </c>
      <c r="E320" s="209" t="s">
        <v>21</v>
      </c>
      <c r="F320" s="210" t="s">
        <v>415</v>
      </c>
      <c r="G320" s="208"/>
      <c r="H320" s="211" t="s">
        <v>21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173</v>
      </c>
      <c r="AU320" s="217" t="s">
        <v>82</v>
      </c>
      <c r="AV320" s="11" t="s">
        <v>80</v>
      </c>
      <c r="AW320" s="11" t="s">
        <v>36</v>
      </c>
      <c r="AX320" s="11" t="s">
        <v>72</v>
      </c>
      <c r="AY320" s="217" t="s">
        <v>162</v>
      </c>
    </row>
    <row r="321" spans="2:65" s="12" customFormat="1">
      <c r="B321" s="218"/>
      <c r="C321" s="219"/>
      <c r="D321" s="204" t="s">
        <v>173</v>
      </c>
      <c r="E321" s="220" t="s">
        <v>21</v>
      </c>
      <c r="F321" s="221" t="s">
        <v>965</v>
      </c>
      <c r="G321" s="219"/>
      <c r="H321" s="222">
        <v>187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173</v>
      </c>
      <c r="AU321" s="228" t="s">
        <v>82</v>
      </c>
      <c r="AV321" s="12" t="s">
        <v>82</v>
      </c>
      <c r="AW321" s="12" t="s">
        <v>36</v>
      </c>
      <c r="AX321" s="12" t="s">
        <v>72</v>
      </c>
      <c r="AY321" s="228" t="s">
        <v>162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417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2" customFormat="1">
      <c r="B323" s="218"/>
      <c r="C323" s="219"/>
      <c r="D323" s="204" t="s">
        <v>173</v>
      </c>
      <c r="E323" s="220" t="s">
        <v>21</v>
      </c>
      <c r="F323" s="221" t="s">
        <v>966</v>
      </c>
      <c r="G323" s="219"/>
      <c r="H323" s="222">
        <v>80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173</v>
      </c>
      <c r="AU323" s="228" t="s">
        <v>82</v>
      </c>
      <c r="AV323" s="12" t="s">
        <v>82</v>
      </c>
      <c r="AW323" s="12" t="s">
        <v>36</v>
      </c>
      <c r="AX323" s="12" t="s">
        <v>72</v>
      </c>
      <c r="AY323" s="228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935</v>
      </c>
      <c r="G324" s="219"/>
      <c r="H324" s="222">
        <v>35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1" customFormat="1">
      <c r="B325" s="207"/>
      <c r="C325" s="208"/>
      <c r="D325" s="204" t="s">
        <v>173</v>
      </c>
      <c r="E325" s="209" t="s">
        <v>21</v>
      </c>
      <c r="F325" s="210" t="s">
        <v>420</v>
      </c>
      <c r="G325" s="208"/>
      <c r="H325" s="211" t="s">
        <v>21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173</v>
      </c>
      <c r="AU325" s="217" t="s">
        <v>82</v>
      </c>
      <c r="AV325" s="11" t="s">
        <v>80</v>
      </c>
      <c r="AW325" s="11" t="s">
        <v>36</v>
      </c>
      <c r="AX325" s="11" t="s">
        <v>72</v>
      </c>
      <c r="AY325" s="217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967</v>
      </c>
      <c r="G326" s="219"/>
      <c r="H326" s="222">
        <v>163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3" customFormat="1">
      <c r="B327" s="229"/>
      <c r="C327" s="230"/>
      <c r="D327" s="231" t="s">
        <v>173</v>
      </c>
      <c r="E327" s="232" t="s">
        <v>21</v>
      </c>
      <c r="F327" s="233" t="s">
        <v>177</v>
      </c>
      <c r="G327" s="230"/>
      <c r="H327" s="234">
        <v>465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173</v>
      </c>
      <c r="AU327" s="240" t="s">
        <v>82</v>
      </c>
      <c r="AV327" s="13" t="s">
        <v>169</v>
      </c>
      <c r="AW327" s="13" t="s">
        <v>36</v>
      </c>
      <c r="AX327" s="13" t="s">
        <v>80</v>
      </c>
      <c r="AY327" s="240" t="s">
        <v>162</v>
      </c>
    </row>
    <row r="328" spans="2:65" s="1" customFormat="1" ht="20.45" customHeight="1">
      <c r="B328" s="40"/>
      <c r="C328" s="192" t="s">
        <v>422</v>
      </c>
      <c r="D328" s="192" t="s">
        <v>164</v>
      </c>
      <c r="E328" s="193" t="s">
        <v>423</v>
      </c>
      <c r="F328" s="194" t="s">
        <v>424</v>
      </c>
      <c r="G328" s="195" t="s">
        <v>412</v>
      </c>
      <c r="H328" s="196">
        <v>58</v>
      </c>
      <c r="I328" s="197"/>
      <c r="J328" s="198">
        <f>ROUND(I328*H328,2)</f>
        <v>0</v>
      </c>
      <c r="K328" s="194" t="s">
        <v>168</v>
      </c>
      <c r="L328" s="60"/>
      <c r="M328" s="199" t="s">
        <v>21</v>
      </c>
      <c r="N328" s="200" t="s">
        <v>43</v>
      </c>
      <c r="O328" s="41"/>
      <c r="P328" s="201">
        <f>O328*H328</f>
        <v>0</v>
      </c>
      <c r="Q328" s="201">
        <v>2.7999999999999998E-4</v>
      </c>
      <c r="R328" s="201">
        <f>Q328*H328</f>
        <v>1.6239999999999997E-2</v>
      </c>
      <c r="S328" s="201">
        <v>0</v>
      </c>
      <c r="T328" s="202">
        <f>S328*H328</f>
        <v>0</v>
      </c>
      <c r="AR328" s="23" t="s">
        <v>169</v>
      </c>
      <c r="AT328" s="23" t="s">
        <v>164</v>
      </c>
      <c r="AU328" s="23" t="s">
        <v>82</v>
      </c>
      <c r="AY328" s="23" t="s">
        <v>162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80</v>
      </c>
      <c r="BK328" s="203">
        <f>ROUND(I328*H328,2)</f>
        <v>0</v>
      </c>
      <c r="BL328" s="23" t="s">
        <v>169</v>
      </c>
      <c r="BM328" s="23" t="s">
        <v>968</v>
      </c>
    </row>
    <row r="329" spans="2:65" s="1" customFormat="1" ht="27">
      <c r="B329" s="40"/>
      <c r="C329" s="62"/>
      <c r="D329" s="204" t="s">
        <v>171</v>
      </c>
      <c r="E329" s="62"/>
      <c r="F329" s="205" t="s">
        <v>426</v>
      </c>
      <c r="G329" s="62"/>
      <c r="H329" s="62"/>
      <c r="I329" s="162"/>
      <c r="J329" s="62"/>
      <c r="K329" s="62"/>
      <c r="L329" s="60"/>
      <c r="M329" s="206"/>
      <c r="N329" s="41"/>
      <c r="O329" s="41"/>
      <c r="P329" s="41"/>
      <c r="Q329" s="41"/>
      <c r="R329" s="41"/>
      <c r="S329" s="41"/>
      <c r="T329" s="77"/>
      <c r="AT329" s="23" t="s">
        <v>171</v>
      </c>
      <c r="AU329" s="23" t="s">
        <v>82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908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427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2" customFormat="1">
      <c r="B332" s="218"/>
      <c r="C332" s="219"/>
      <c r="D332" s="204" t="s">
        <v>173</v>
      </c>
      <c r="E332" s="220" t="s">
        <v>21</v>
      </c>
      <c r="F332" s="221" t="s">
        <v>428</v>
      </c>
      <c r="G332" s="219"/>
      <c r="H332" s="222">
        <v>58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173</v>
      </c>
      <c r="AU332" s="228" t="s">
        <v>82</v>
      </c>
      <c r="AV332" s="12" t="s">
        <v>82</v>
      </c>
      <c r="AW332" s="12" t="s">
        <v>36</v>
      </c>
      <c r="AX332" s="12" t="s">
        <v>72</v>
      </c>
      <c r="AY332" s="228" t="s">
        <v>162</v>
      </c>
    </row>
    <row r="333" spans="2:65" s="13" customFormat="1">
      <c r="B333" s="229"/>
      <c r="C333" s="230"/>
      <c r="D333" s="231" t="s">
        <v>173</v>
      </c>
      <c r="E333" s="232" t="s">
        <v>21</v>
      </c>
      <c r="F333" s="233" t="s">
        <v>177</v>
      </c>
      <c r="G333" s="230"/>
      <c r="H333" s="234">
        <v>58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173</v>
      </c>
      <c r="AU333" s="240" t="s">
        <v>82</v>
      </c>
      <c r="AV333" s="13" t="s">
        <v>169</v>
      </c>
      <c r="AW333" s="13" t="s">
        <v>36</v>
      </c>
      <c r="AX333" s="13" t="s">
        <v>80</v>
      </c>
      <c r="AY333" s="240" t="s">
        <v>162</v>
      </c>
    </row>
    <row r="334" spans="2:65" s="1" customFormat="1" ht="20.45" customHeight="1">
      <c r="B334" s="40"/>
      <c r="C334" s="192" t="s">
        <v>429</v>
      </c>
      <c r="D334" s="192" t="s">
        <v>164</v>
      </c>
      <c r="E334" s="193" t="s">
        <v>430</v>
      </c>
      <c r="F334" s="194" t="s">
        <v>431</v>
      </c>
      <c r="G334" s="195" t="s">
        <v>167</v>
      </c>
      <c r="H334" s="196">
        <v>3</v>
      </c>
      <c r="I334" s="197"/>
      <c r="J334" s="198">
        <f>ROUND(I334*H334,2)</f>
        <v>0</v>
      </c>
      <c r="K334" s="194" t="s">
        <v>168</v>
      </c>
      <c r="L334" s="60"/>
      <c r="M334" s="199" t="s">
        <v>21</v>
      </c>
      <c r="N334" s="200" t="s">
        <v>43</v>
      </c>
      <c r="O334" s="41"/>
      <c r="P334" s="201">
        <f>O334*H334</f>
        <v>0</v>
      </c>
      <c r="Q334" s="201">
        <v>2.45329</v>
      </c>
      <c r="R334" s="201">
        <f>Q334*H334</f>
        <v>7.3598699999999999</v>
      </c>
      <c r="S334" s="201">
        <v>0</v>
      </c>
      <c r="T334" s="202">
        <f>S334*H334</f>
        <v>0</v>
      </c>
      <c r="AR334" s="23" t="s">
        <v>169</v>
      </c>
      <c r="AT334" s="23" t="s">
        <v>164</v>
      </c>
      <c r="AU334" s="23" t="s">
        <v>82</v>
      </c>
      <c r="AY334" s="23" t="s">
        <v>162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3" t="s">
        <v>80</v>
      </c>
      <c r="BK334" s="203">
        <f>ROUND(I334*H334,2)</f>
        <v>0</v>
      </c>
      <c r="BL334" s="23" t="s">
        <v>169</v>
      </c>
      <c r="BM334" s="23" t="s">
        <v>969</v>
      </c>
    </row>
    <row r="335" spans="2:65" s="1" customFormat="1">
      <c r="B335" s="40"/>
      <c r="C335" s="62"/>
      <c r="D335" s="204" t="s">
        <v>171</v>
      </c>
      <c r="E335" s="62"/>
      <c r="F335" s="205" t="s">
        <v>433</v>
      </c>
      <c r="G335" s="62"/>
      <c r="H335" s="62"/>
      <c r="I335" s="162"/>
      <c r="J335" s="62"/>
      <c r="K335" s="62"/>
      <c r="L335" s="60"/>
      <c r="M335" s="206"/>
      <c r="N335" s="41"/>
      <c r="O335" s="41"/>
      <c r="P335" s="41"/>
      <c r="Q335" s="41"/>
      <c r="R335" s="41"/>
      <c r="S335" s="41"/>
      <c r="T335" s="77"/>
      <c r="AT335" s="23" t="s">
        <v>171</v>
      </c>
      <c r="AU335" s="23" t="s">
        <v>82</v>
      </c>
    </row>
    <row r="336" spans="2:65" s="11" customFormat="1">
      <c r="B336" s="207"/>
      <c r="C336" s="208"/>
      <c r="D336" s="204" t="s">
        <v>173</v>
      </c>
      <c r="E336" s="209" t="s">
        <v>21</v>
      </c>
      <c r="F336" s="210" t="s">
        <v>908</v>
      </c>
      <c r="G336" s="208"/>
      <c r="H336" s="211" t="s">
        <v>21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173</v>
      </c>
      <c r="AU336" s="217" t="s">
        <v>82</v>
      </c>
      <c r="AV336" s="11" t="s">
        <v>80</v>
      </c>
      <c r="AW336" s="11" t="s">
        <v>36</v>
      </c>
      <c r="AX336" s="11" t="s">
        <v>72</v>
      </c>
      <c r="AY336" s="217" t="s">
        <v>162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434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2" customFormat="1">
      <c r="B338" s="218"/>
      <c r="C338" s="219"/>
      <c r="D338" s="204" t="s">
        <v>173</v>
      </c>
      <c r="E338" s="220" t="s">
        <v>21</v>
      </c>
      <c r="F338" s="221" t="s">
        <v>183</v>
      </c>
      <c r="G338" s="219"/>
      <c r="H338" s="222">
        <v>3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173</v>
      </c>
      <c r="AU338" s="228" t="s">
        <v>82</v>
      </c>
      <c r="AV338" s="12" t="s">
        <v>82</v>
      </c>
      <c r="AW338" s="12" t="s">
        <v>36</v>
      </c>
      <c r="AX338" s="12" t="s">
        <v>72</v>
      </c>
      <c r="AY338" s="228" t="s">
        <v>162</v>
      </c>
    </row>
    <row r="339" spans="2:65" s="13" customFormat="1">
      <c r="B339" s="229"/>
      <c r="C339" s="230"/>
      <c r="D339" s="231" t="s">
        <v>173</v>
      </c>
      <c r="E339" s="232" t="s">
        <v>21</v>
      </c>
      <c r="F339" s="233" t="s">
        <v>177</v>
      </c>
      <c r="G339" s="230"/>
      <c r="H339" s="234">
        <v>3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173</v>
      </c>
      <c r="AU339" s="240" t="s">
        <v>82</v>
      </c>
      <c r="AV339" s="13" t="s">
        <v>169</v>
      </c>
      <c r="AW339" s="13" t="s">
        <v>36</v>
      </c>
      <c r="AX339" s="13" t="s">
        <v>80</v>
      </c>
      <c r="AY339" s="240" t="s">
        <v>162</v>
      </c>
    </row>
    <row r="340" spans="2:65" s="1" customFormat="1" ht="28.9" customHeight="1">
      <c r="B340" s="40"/>
      <c r="C340" s="192" t="s">
        <v>435</v>
      </c>
      <c r="D340" s="192" t="s">
        <v>164</v>
      </c>
      <c r="E340" s="193" t="s">
        <v>436</v>
      </c>
      <c r="F340" s="194" t="s">
        <v>437</v>
      </c>
      <c r="G340" s="195" t="s">
        <v>412</v>
      </c>
      <c r="H340" s="196">
        <v>67</v>
      </c>
      <c r="I340" s="197"/>
      <c r="J340" s="198">
        <f>ROUND(I340*H340,2)</f>
        <v>0</v>
      </c>
      <c r="K340" s="194" t="s">
        <v>168</v>
      </c>
      <c r="L340" s="60"/>
      <c r="M340" s="199" t="s">
        <v>21</v>
      </c>
      <c r="N340" s="200" t="s">
        <v>43</v>
      </c>
      <c r="O340" s="41"/>
      <c r="P340" s="201">
        <f>O340*H340</f>
        <v>0</v>
      </c>
      <c r="Q340" s="201">
        <v>5.1200000000000004E-3</v>
      </c>
      <c r="R340" s="201">
        <f>Q340*H340</f>
        <v>0.34304000000000001</v>
      </c>
      <c r="S340" s="201">
        <v>0</v>
      </c>
      <c r="T340" s="202">
        <f>S340*H340</f>
        <v>0</v>
      </c>
      <c r="AR340" s="23" t="s">
        <v>169</v>
      </c>
      <c r="AT340" s="23" t="s">
        <v>164</v>
      </c>
      <c r="AU340" s="23" t="s">
        <v>82</v>
      </c>
      <c r="AY340" s="23" t="s">
        <v>162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80</v>
      </c>
      <c r="BK340" s="203">
        <f>ROUND(I340*H340,2)</f>
        <v>0</v>
      </c>
      <c r="BL340" s="23" t="s">
        <v>169</v>
      </c>
      <c r="BM340" s="23" t="s">
        <v>970</v>
      </c>
    </row>
    <row r="341" spans="2:65" s="1" customFormat="1" ht="40.5">
      <c r="B341" s="40"/>
      <c r="C341" s="62"/>
      <c r="D341" s="204" t="s">
        <v>171</v>
      </c>
      <c r="E341" s="62"/>
      <c r="F341" s="205" t="s">
        <v>439</v>
      </c>
      <c r="G341" s="62"/>
      <c r="H341" s="62"/>
      <c r="I341" s="162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171</v>
      </c>
      <c r="AU341" s="23" t="s">
        <v>82</v>
      </c>
    </row>
    <row r="342" spans="2:65" s="11" customFormat="1">
      <c r="B342" s="207"/>
      <c r="C342" s="208"/>
      <c r="D342" s="204" t="s">
        <v>173</v>
      </c>
      <c r="E342" s="209" t="s">
        <v>21</v>
      </c>
      <c r="F342" s="210" t="s">
        <v>908</v>
      </c>
      <c r="G342" s="208"/>
      <c r="H342" s="211" t="s">
        <v>21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173</v>
      </c>
      <c r="AU342" s="217" t="s">
        <v>82</v>
      </c>
      <c r="AV342" s="11" t="s">
        <v>80</v>
      </c>
      <c r="AW342" s="11" t="s">
        <v>36</v>
      </c>
      <c r="AX342" s="11" t="s">
        <v>72</v>
      </c>
      <c r="AY342" s="217" t="s">
        <v>162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440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2" customFormat="1">
      <c r="B344" s="218"/>
      <c r="C344" s="219"/>
      <c r="D344" s="204" t="s">
        <v>173</v>
      </c>
      <c r="E344" s="220" t="s">
        <v>21</v>
      </c>
      <c r="F344" s="221" t="s">
        <v>469</v>
      </c>
      <c r="G344" s="219"/>
      <c r="H344" s="222">
        <v>67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173</v>
      </c>
      <c r="AU344" s="228" t="s">
        <v>82</v>
      </c>
      <c r="AV344" s="12" t="s">
        <v>82</v>
      </c>
      <c r="AW344" s="12" t="s">
        <v>36</v>
      </c>
      <c r="AX344" s="12" t="s">
        <v>72</v>
      </c>
      <c r="AY344" s="228" t="s">
        <v>162</v>
      </c>
    </row>
    <row r="345" spans="2:65" s="13" customFormat="1">
      <c r="B345" s="229"/>
      <c r="C345" s="230"/>
      <c r="D345" s="204" t="s">
        <v>173</v>
      </c>
      <c r="E345" s="251" t="s">
        <v>21</v>
      </c>
      <c r="F345" s="252" t="s">
        <v>177</v>
      </c>
      <c r="G345" s="230"/>
      <c r="H345" s="253">
        <v>67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173</v>
      </c>
      <c r="AU345" s="240" t="s">
        <v>82</v>
      </c>
      <c r="AV345" s="13" t="s">
        <v>169</v>
      </c>
      <c r="AW345" s="13" t="s">
        <v>36</v>
      </c>
      <c r="AX345" s="13" t="s">
        <v>80</v>
      </c>
      <c r="AY345" s="240" t="s">
        <v>162</v>
      </c>
    </row>
    <row r="346" spans="2:65" s="10" customFormat="1" ht="29.85" customHeight="1">
      <c r="B346" s="175"/>
      <c r="C346" s="176"/>
      <c r="D346" s="189" t="s">
        <v>71</v>
      </c>
      <c r="E346" s="190" t="s">
        <v>183</v>
      </c>
      <c r="F346" s="190" t="s">
        <v>442</v>
      </c>
      <c r="G346" s="176"/>
      <c r="H346" s="176"/>
      <c r="I346" s="179"/>
      <c r="J346" s="191">
        <f>BK346</f>
        <v>0</v>
      </c>
      <c r="K346" s="176"/>
      <c r="L346" s="181"/>
      <c r="M346" s="182"/>
      <c r="N346" s="183"/>
      <c r="O346" s="183"/>
      <c r="P346" s="184">
        <f>SUM(P347:P396)</f>
        <v>0</v>
      </c>
      <c r="Q346" s="183"/>
      <c r="R346" s="184">
        <f>SUM(R347:R396)</f>
        <v>47.894611080000004</v>
      </c>
      <c r="S346" s="183"/>
      <c r="T346" s="185">
        <f>SUM(T347:T396)</f>
        <v>0</v>
      </c>
      <c r="AR346" s="186" t="s">
        <v>80</v>
      </c>
      <c r="AT346" s="187" t="s">
        <v>71</v>
      </c>
      <c r="AU346" s="187" t="s">
        <v>80</v>
      </c>
      <c r="AY346" s="186" t="s">
        <v>162</v>
      </c>
      <c r="BK346" s="188">
        <f>SUM(BK347:BK396)</f>
        <v>0</v>
      </c>
    </row>
    <row r="347" spans="2:65" s="1" customFormat="1" ht="20.45" customHeight="1">
      <c r="B347" s="40"/>
      <c r="C347" s="192" t="s">
        <v>443</v>
      </c>
      <c r="D347" s="192" t="s">
        <v>164</v>
      </c>
      <c r="E347" s="193" t="s">
        <v>444</v>
      </c>
      <c r="F347" s="194" t="s">
        <v>445</v>
      </c>
      <c r="G347" s="195" t="s">
        <v>262</v>
      </c>
      <c r="H347" s="196">
        <v>101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0.03</v>
      </c>
      <c r="R347" s="201">
        <f>Q347*H347</f>
        <v>3.03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971</v>
      </c>
    </row>
    <row r="348" spans="2:65" s="1" customFormat="1" ht="40.5">
      <c r="B348" s="40"/>
      <c r="C348" s="62"/>
      <c r="D348" s="204" t="s">
        <v>171</v>
      </c>
      <c r="E348" s="62"/>
      <c r="F348" s="205" t="s">
        <v>447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908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448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972</v>
      </c>
      <c r="G351" s="219"/>
      <c r="H351" s="222">
        <v>101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31" t="s">
        <v>173</v>
      </c>
      <c r="E352" s="232" t="s">
        <v>21</v>
      </c>
      <c r="F352" s="233" t="s">
        <v>177</v>
      </c>
      <c r="G352" s="230"/>
      <c r="H352" s="234">
        <v>101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" customFormat="1" ht="20.45" customHeight="1">
      <c r="B353" s="40"/>
      <c r="C353" s="192" t="s">
        <v>450</v>
      </c>
      <c r="D353" s="192" t="s">
        <v>164</v>
      </c>
      <c r="E353" s="193" t="s">
        <v>451</v>
      </c>
      <c r="F353" s="194" t="s">
        <v>452</v>
      </c>
      <c r="G353" s="195" t="s">
        <v>167</v>
      </c>
      <c r="H353" s="196">
        <v>1.2</v>
      </c>
      <c r="I353" s="197"/>
      <c r="J353" s="198">
        <f>ROUND(I353*H353,2)</f>
        <v>0</v>
      </c>
      <c r="K353" s="194" t="s">
        <v>168</v>
      </c>
      <c r="L353" s="60"/>
      <c r="M353" s="199" t="s">
        <v>21</v>
      </c>
      <c r="N353" s="200" t="s">
        <v>43</v>
      </c>
      <c r="O353" s="41"/>
      <c r="P353" s="201">
        <f>O353*H353</f>
        <v>0</v>
      </c>
      <c r="Q353" s="201">
        <v>3.0999400000000001</v>
      </c>
      <c r="R353" s="201">
        <f>Q353*H353</f>
        <v>3.7199279999999999</v>
      </c>
      <c r="S353" s="201">
        <v>0</v>
      </c>
      <c r="T353" s="202">
        <f>S353*H353</f>
        <v>0</v>
      </c>
      <c r="AR353" s="23" t="s">
        <v>169</v>
      </c>
      <c r="AT353" s="23" t="s">
        <v>164</v>
      </c>
      <c r="AU353" s="23" t="s">
        <v>82</v>
      </c>
      <c r="AY353" s="23" t="s">
        <v>162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80</v>
      </c>
      <c r="BK353" s="203">
        <f>ROUND(I353*H353,2)</f>
        <v>0</v>
      </c>
      <c r="BL353" s="23" t="s">
        <v>169</v>
      </c>
      <c r="BM353" s="23" t="s">
        <v>973</v>
      </c>
    </row>
    <row r="354" spans="2:65" s="1" customFormat="1" ht="67.5">
      <c r="B354" s="40"/>
      <c r="C354" s="62"/>
      <c r="D354" s="204" t="s">
        <v>171</v>
      </c>
      <c r="E354" s="62"/>
      <c r="F354" s="205" t="s">
        <v>454</v>
      </c>
      <c r="G354" s="62"/>
      <c r="H354" s="62"/>
      <c r="I354" s="162"/>
      <c r="J354" s="62"/>
      <c r="K354" s="62"/>
      <c r="L354" s="60"/>
      <c r="M354" s="206"/>
      <c r="N354" s="41"/>
      <c r="O354" s="41"/>
      <c r="P354" s="41"/>
      <c r="Q354" s="41"/>
      <c r="R354" s="41"/>
      <c r="S354" s="41"/>
      <c r="T354" s="77"/>
      <c r="AT354" s="23" t="s">
        <v>171</v>
      </c>
      <c r="AU354" s="23" t="s">
        <v>82</v>
      </c>
    </row>
    <row r="355" spans="2:65" s="11" customFormat="1">
      <c r="B355" s="207"/>
      <c r="C355" s="208"/>
      <c r="D355" s="204" t="s">
        <v>173</v>
      </c>
      <c r="E355" s="209" t="s">
        <v>21</v>
      </c>
      <c r="F355" s="210" t="s">
        <v>908</v>
      </c>
      <c r="G355" s="208"/>
      <c r="H355" s="211" t="s">
        <v>21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173</v>
      </c>
      <c r="AU355" s="217" t="s">
        <v>82</v>
      </c>
      <c r="AV355" s="11" t="s">
        <v>80</v>
      </c>
      <c r="AW355" s="11" t="s">
        <v>36</v>
      </c>
      <c r="AX355" s="11" t="s">
        <v>72</v>
      </c>
      <c r="AY355" s="217" t="s">
        <v>162</v>
      </c>
    </row>
    <row r="356" spans="2:65" s="12" customFormat="1">
      <c r="B356" s="218"/>
      <c r="C356" s="219"/>
      <c r="D356" s="204" t="s">
        <v>173</v>
      </c>
      <c r="E356" s="220" t="s">
        <v>21</v>
      </c>
      <c r="F356" s="221" t="s">
        <v>737</v>
      </c>
      <c r="G356" s="219"/>
      <c r="H356" s="222">
        <v>1.2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173</v>
      </c>
      <c r="AU356" s="228" t="s">
        <v>82</v>
      </c>
      <c r="AV356" s="12" t="s">
        <v>82</v>
      </c>
      <c r="AW356" s="12" t="s">
        <v>36</v>
      </c>
      <c r="AX356" s="12" t="s">
        <v>72</v>
      </c>
      <c r="AY356" s="228" t="s">
        <v>162</v>
      </c>
    </row>
    <row r="357" spans="2:65" s="13" customFormat="1">
      <c r="B357" s="229"/>
      <c r="C357" s="230"/>
      <c r="D357" s="231" t="s">
        <v>173</v>
      </c>
      <c r="E357" s="232" t="s">
        <v>21</v>
      </c>
      <c r="F357" s="233" t="s">
        <v>177</v>
      </c>
      <c r="G357" s="230"/>
      <c r="H357" s="234">
        <v>1.2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173</v>
      </c>
      <c r="AU357" s="240" t="s">
        <v>82</v>
      </c>
      <c r="AV357" s="13" t="s">
        <v>169</v>
      </c>
      <c r="AW357" s="13" t="s">
        <v>36</v>
      </c>
      <c r="AX357" s="13" t="s">
        <v>80</v>
      </c>
      <c r="AY357" s="240" t="s">
        <v>162</v>
      </c>
    </row>
    <row r="358" spans="2:65" s="1" customFormat="1" ht="28.9" customHeight="1">
      <c r="B358" s="40"/>
      <c r="C358" s="192" t="s">
        <v>456</v>
      </c>
      <c r="D358" s="192" t="s">
        <v>164</v>
      </c>
      <c r="E358" s="193" t="s">
        <v>457</v>
      </c>
      <c r="F358" s="194" t="s">
        <v>458</v>
      </c>
      <c r="G358" s="195" t="s">
        <v>167</v>
      </c>
      <c r="H358" s="196">
        <v>6.5910000000000002</v>
      </c>
      <c r="I358" s="197"/>
      <c r="J358" s="198">
        <f>ROUND(I358*H358,2)</f>
        <v>0</v>
      </c>
      <c r="K358" s="194" t="s">
        <v>168</v>
      </c>
      <c r="L358" s="60"/>
      <c r="M358" s="199" t="s">
        <v>21</v>
      </c>
      <c r="N358" s="200" t="s">
        <v>43</v>
      </c>
      <c r="O358" s="41"/>
      <c r="P358" s="201">
        <f>O358*H358</f>
        <v>0</v>
      </c>
      <c r="Q358" s="201">
        <v>3.11388</v>
      </c>
      <c r="R358" s="201">
        <f>Q358*H358</f>
        <v>20.523583080000002</v>
      </c>
      <c r="S358" s="201">
        <v>0</v>
      </c>
      <c r="T358" s="202">
        <f>S358*H358</f>
        <v>0</v>
      </c>
      <c r="AR358" s="23" t="s">
        <v>169</v>
      </c>
      <c r="AT358" s="23" t="s">
        <v>164</v>
      </c>
      <c r="AU358" s="23" t="s">
        <v>82</v>
      </c>
      <c r="AY358" s="23" t="s">
        <v>162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80</v>
      </c>
      <c r="BK358" s="203">
        <f>ROUND(I358*H358,2)</f>
        <v>0</v>
      </c>
      <c r="BL358" s="23" t="s">
        <v>169</v>
      </c>
      <c r="BM358" s="23" t="s">
        <v>974</v>
      </c>
    </row>
    <row r="359" spans="2:65" s="1" customFormat="1" ht="54">
      <c r="B359" s="40"/>
      <c r="C359" s="62"/>
      <c r="D359" s="204" t="s">
        <v>171</v>
      </c>
      <c r="E359" s="62"/>
      <c r="F359" s="205" t="s">
        <v>460</v>
      </c>
      <c r="G359" s="62"/>
      <c r="H359" s="62"/>
      <c r="I359" s="162"/>
      <c r="J359" s="62"/>
      <c r="K359" s="62"/>
      <c r="L359" s="60"/>
      <c r="M359" s="206"/>
      <c r="N359" s="41"/>
      <c r="O359" s="41"/>
      <c r="P359" s="41"/>
      <c r="Q359" s="41"/>
      <c r="R359" s="41"/>
      <c r="S359" s="41"/>
      <c r="T359" s="77"/>
      <c r="AT359" s="23" t="s">
        <v>171</v>
      </c>
      <c r="AU359" s="23" t="s">
        <v>82</v>
      </c>
    </row>
    <row r="360" spans="2:65" s="11" customFormat="1">
      <c r="B360" s="207"/>
      <c r="C360" s="208"/>
      <c r="D360" s="204" t="s">
        <v>173</v>
      </c>
      <c r="E360" s="209" t="s">
        <v>21</v>
      </c>
      <c r="F360" s="210" t="s">
        <v>908</v>
      </c>
      <c r="G360" s="208"/>
      <c r="H360" s="211" t="s">
        <v>21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173</v>
      </c>
      <c r="AU360" s="217" t="s">
        <v>82</v>
      </c>
      <c r="AV360" s="11" t="s">
        <v>80</v>
      </c>
      <c r="AW360" s="11" t="s">
        <v>36</v>
      </c>
      <c r="AX360" s="11" t="s">
        <v>72</v>
      </c>
      <c r="AY360" s="217" t="s">
        <v>162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461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975</v>
      </c>
      <c r="G362" s="219"/>
      <c r="H362" s="222">
        <v>6.5910000000000002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3" customFormat="1">
      <c r="B363" s="229"/>
      <c r="C363" s="230"/>
      <c r="D363" s="231" t="s">
        <v>173</v>
      </c>
      <c r="E363" s="232" t="s">
        <v>21</v>
      </c>
      <c r="F363" s="233" t="s">
        <v>177</v>
      </c>
      <c r="G363" s="230"/>
      <c r="H363" s="234">
        <v>6.5910000000000002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173</v>
      </c>
      <c r="AU363" s="240" t="s">
        <v>82</v>
      </c>
      <c r="AV363" s="13" t="s">
        <v>169</v>
      </c>
      <c r="AW363" s="13" t="s">
        <v>36</v>
      </c>
      <c r="AX363" s="13" t="s">
        <v>80</v>
      </c>
      <c r="AY363" s="240" t="s">
        <v>162</v>
      </c>
    </row>
    <row r="364" spans="2:65" s="1" customFormat="1" ht="20.45" customHeight="1">
      <c r="B364" s="40"/>
      <c r="C364" s="192" t="s">
        <v>463</v>
      </c>
      <c r="D364" s="192" t="s">
        <v>164</v>
      </c>
      <c r="E364" s="193" t="s">
        <v>464</v>
      </c>
      <c r="F364" s="194" t="s">
        <v>465</v>
      </c>
      <c r="G364" s="195" t="s">
        <v>167</v>
      </c>
      <c r="H364" s="196">
        <v>60</v>
      </c>
      <c r="I364" s="197"/>
      <c r="J364" s="198">
        <f>ROUND(I364*H364,2)</f>
        <v>0</v>
      </c>
      <c r="K364" s="194" t="s">
        <v>168</v>
      </c>
      <c r="L364" s="60"/>
      <c r="M364" s="199" t="s">
        <v>21</v>
      </c>
      <c r="N364" s="200" t="s">
        <v>43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169</v>
      </c>
      <c r="AT364" s="23" t="s">
        <v>164</v>
      </c>
      <c r="AU364" s="23" t="s">
        <v>82</v>
      </c>
      <c r="AY364" s="23" t="s">
        <v>162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80</v>
      </c>
      <c r="BK364" s="203">
        <f>ROUND(I364*H364,2)</f>
        <v>0</v>
      </c>
      <c r="BL364" s="23" t="s">
        <v>169</v>
      </c>
      <c r="BM364" s="23" t="s">
        <v>976</v>
      </c>
    </row>
    <row r="365" spans="2:65" s="1" customFormat="1" ht="54">
      <c r="B365" s="40"/>
      <c r="C365" s="62"/>
      <c r="D365" s="204" t="s">
        <v>171</v>
      </c>
      <c r="E365" s="62"/>
      <c r="F365" s="205" t="s">
        <v>467</v>
      </c>
      <c r="G365" s="62"/>
      <c r="H365" s="62"/>
      <c r="I365" s="162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171</v>
      </c>
      <c r="AU365" s="23" t="s">
        <v>82</v>
      </c>
    </row>
    <row r="366" spans="2:65" s="11" customFormat="1">
      <c r="B366" s="207"/>
      <c r="C366" s="208"/>
      <c r="D366" s="204" t="s">
        <v>173</v>
      </c>
      <c r="E366" s="209" t="s">
        <v>21</v>
      </c>
      <c r="F366" s="210" t="s">
        <v>908</v>
      </c>
      <c r="G366" s="208"/>
      <c r="H366" s="211" t="s">
        <v>21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173</v>
      </c>
      <c r="AU366" s="217" t="s">
        <v>82</v>
      </c>
      <c r="AV366" s="11" t="s">
        <v>80</v>
      </c>
      <c r="AW366" s="11" t="s">
        <v>36</v>
      </c>
      <c r="AX366" s="11" t="s">
        <v>72</v>
      </c>
      <c r="AY366" s="217" t="s">
        <v>162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468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584</v>
      </c>
      <c r="G368" s="219"/>
      <c r="H368" s="222">
        <v>60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60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470</v>
      </c>
      <c r="D370" s="192" t="s">
        <v>164</v>
      </c>
      <c r="E370" s="193" t="s">
        <v>471</v>
      </c>
      <c r="F370" s="194" t="s">
        <v>472</v>
      </c>
      <c r="G370" s="195" t="s">
        <v>167</v>
      </c>
      <c r="H370" s="196">
        <v>118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977</v>
      </c>
    </row>
    <row r="371" spans="2:65" s="1" customFormat="1" ht="54">
      <c r="B371" s="40"/>
      <c r="C371" s="62"/>
      <c r="D371" s="204" t="s">
        <v>171</v>
      </c>
      <c r="E371" s="62"/>
      <c r="F371" s="205" t="s">
        <v>474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908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2" customFormat="1">
      <c r="B373" s="218"/>
      <c r="C373" s="219"/>
      <c r="D373" s="204" t="s">
        <v>173</v>
      </c>
      <c r="E373" s="220" t="s">
        <v>21</v>
      </c>
      <c r="F373" s="221" t="s">
        <v>978</v>
      </c>
      <c r="G373" s="219"/>
      <c r="H373" s="222">
        <v>65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173</v>
      </c>
      <c r="AU373" s="228" t="s">
        <v>82</v>
      </c>
      <c r="AV373" s="12" t="s">
        <v>82</v>
      </c>
      <c r="AW373" s="12" t="s">
        <v>36</v>
      </c>
      <c r="AX373" s="12" t="s">
        <v>72</v>
      </c>
      <c r="AY373" s="228" t="s">
        <v>162</v>
      </c>
    </row>
    <row r="374" spans="2:65" s="12" customFormat="1">
      <c r="B374" s="218"/>
      <c r="C374" s="219"/>
      <c r="D374" s="204" t="s">
        <v>173</v>
      </c>
      <c r="E374" s="220" t="s">
        <v>21</v>
      </c>
      <c r="F374" s="221" t="s">
        <v>979</v>
      </c>
      <c r="G374" s="219"/>
      <c r="H374" s="222">
        <v>33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173</v>
      </c>
      <c r="AU374" s="228" t="s">
        <v>82</v>
      </c>
      <c r="AV374" s="12" t="s">
        <v>82</v>
      </c>
      <c r="AW374" s="12" t="s">
        <v>36</v>
      </c>
      <c r="AX374" s="12" t="s">
        <v>72</v>
      </c>
      <c r="AY374" s="228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980</v>
      </c>
      <c r="G375" s="219"/>
      <c r="H375" s="222">
        <v>20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31" t="s">
        <v>173</v>
      </c>
      <c r="E376" s="232" t="s">
        <v>21</v>
      </c>
      <c r="F376" s="233" t="s">
        <v>177</v>
      </c>
      <c r="G376" s="230"/>
      <c r="H376" s="234">
        <v>118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" customFormat="1" ht="20.45" customHeight="1">
      <c r="B377" s="40"/>
      <c r="C377" s="192" t="s">
        <v>478</v>
      </c>
      <c r="D377" s="192" t="s">
        <v>164</v>
      </c>
      <c r="E377" s="193" t="s">
        <v>479</v>
      </c>
      <c r="F377" s="194" t="s">
        <v>480</v>
      </c>
      <c r="G377" s="195" t="s">
        <v>262</v>
      </c>
      <c r="H377" s="196">
        <v>144</v>
      </c>
      <c r="I377" s="197"/>
      <c r="J377" s="198">
        <f>ROUND(I377*H377,2)</f>
        <v>0</v>
      </c>
      <c r="K377" s="194" t="s">
        <v>168</v>
      </c>
      <c r="L377" s="60"/>
      <c r="M377" s="199" t="s">
        <v>21</v>
      </c>
      <c r="N377" s="200" t="s">
        <v>43</v>
      </c>
      <c r="O377" s="41"/>
      <c r="P377" s="201">
        <f>O377*H377</f>
        <v>0</v>
      </c>
      <c r="Q377" s="201">
        <v>7.6499999999999997E-3</v>
      </c>
      <c r="R377" s="201">
        <f>Q377*H377</f>
        <v>1.1015999999999999</v>
      </c>
      <c r="S377" s="201">
        <v>0</v>
      </c>
      <c r="T377" s="202">
        <f>S377*H377</f>
        <v>0</v>
      </c>
      <c r="AR377" s="23" t="s">
        <v>169</v>
      </c>
      <c r="AT377" s="23" t="s">
        <v>164</v>
      </c>
      <c r="AU377" s="23" t="s">
        <v>82</v>
      </c>
      <c r="AY377" s="23" t="s">
        <v>162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3" t="s">
        <v>80</v>
      </c>
      <c r="BK377" s="203">
        <f>ROUND(I377*H377,2)</f>
        <v>0</v>
      </c>
      <c r="BL377" s="23" t="s">
        <v>169</v>
      </c>
      <c r="BM377" s="23" t="s">
        <v>981</v>
      </c>
    </row>
    <row r="378" spans="2:65" s="1" customFormat="1" ht="54">
      <c r="B378" s="40"/>
      <c r="C378" s="62"/>
      <c r="D378" s="204" t="s">
        <v>171</v>
      </c>
      <c r="E378" s="62"/>
      <c r="F378" s="205" t="s">
        <v>482</v>
      </c>
      <c r="G378" s="62"/>
      <c r="H378" s="62"/>
      <c r="I378" s="162"/>
      <c r="J378" s="62"/>
      <c r="K378" s="62"/>
      <c r="L378" s="60"/>
      <c r="M378" s="206"/>
      <c r="N378" s="41"/>
      <c r="O378" s="41"/>
      <c r="P378" s="41"/>
      <c r="Q378" s="41"/>
      <c r="R378" s="41"/>
      <c r="S378" s="41"/>
      <c r="T378" s="77"/>
      <c r="AT378" s="23" t="s">
        <v>171</v>
      </c>
      <c r="AU378" s="23" t="s">
        <v>82</v>
      </c>
    </row>
    <row r="379" spans="2:65" s="11" customFormat="1">
      <c r="B379" s="207"/>
      <c r="C379" s="208"/>
      <c r="D379" s="204" t="s">
        <v>173</v>
      </c>
      <c r="E379" s="209" t="s">
        <v>21</v>
      </c>
      <c r="F379" s="210" t="s">
        <v>908</v>
      </c>
      <c r="G379" s="208"/>
      <c r="H379" s="211" t="s">
        <v>21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173</v>
      </c>
      <c r="AU379" s="217" t="s">
        <v>82</v>
      </c>
      <c r="AV379" s="11" t="s">
        <v>80</v>
      </c>
      <c r="AW379" s="11" t="s">
        <v>36</v>
      </c>
      <c r="AX379" s="11" t="s">
        <v>72</v>
      </c>
      <c r="AY379" s="217" t="s">
        <v>162</v>
      </c>
    </row>
    <row r="380" spans="2:65" s="12" customFormat="1">
      <c r="B380" s="218"/>
      <c r="C380" s="219"/>
      <c r="D380" s="204" t="s">
        <v>173</v>
      </c>
      <c r="E380" s="220" t="s">
        <v>21</v>
      </c>
      <c r="F380" s="221" t="s">
        <v>742</v>
      </c>
      <c r="G380" s="219"/>
      <c r="H380" s="222">
        <v>67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173</v>
      </c>
      <c r="AU380" s="228" t="s">
        <v>82</v>
      </c>
      <c r="AV380" s="12" t="s">
        <v>82</v>
      </c>
      <c r="AW380" s="12" t="s">
        <v>36</v>
      </c>
      <c r="AX380" s="12" t="s">
        <v>72</v>
      </c>
      <c r="AY380" s="228" t="s">
        <v>162</v>
      </c>
    </row>
    <row r="381" spans="2:65" s="12" customFormat="1">
      <c r="B381" s="218"/>
      <c r="C381" s="219"/>
      <c r="D381" s="204" t="s">
        <v>173</v>
      </c>
      <c r="E381" s="220" t="s">
        <v>21</v>
      </c>
      <c r="F381" s="221" t="s">
        <v>982</v>
      </c>
      <c r="G381" s="219"/>
      <c r="H381" s="222">
        <v>44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173</v>
      </c>
      <c r="AU381" s="228" t="s">
        <v>82</v>
      </c>
      <c r="AV381" s="12" t="s">
        <v>82</v>
      </c>
      <c r="AW381" s="12" t="s">
        <v>36</v>
      </c>
      <c r="AX381" s="12" t="s">
        <v>72</v>
      </c>
      <c r="AY381" s="228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983</v>
      </c>
      <c r="G382" s="219"/>
      <c r="H382" s="222">
        <v>28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2" customFormat="1">
      <c r="B383" s="218"/>
      <c r="C383" s="219"/>
      <c r="D383" s="204" t="s">
        <v>173</v>
      </c>
      <c r="E383" s="220" t="s">
        <v>21</v>
      </c>
      <c r="F383" s="221" t="s">
        <v>984</v>
      </c>
      <c r="G383" s="219"/>
      <c r="H383" s="222">
        <v>5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173</v>
      </c>
      <c r="AU383" s="228" t="s">
        <v>82</v>
      </c>
      <c r="AV383" s="12" t="s">
        <v>82</v>
      </c>
      <c r="AW383" s="12" t="s">
        <v>36</v>
      </c>
      <c r="AX383" s="12" t="s">
        <v>72</v>
      </c>
      <c r="AY383" s="228" t="s">
        <v>162</v>
      </c>
    </row>
    <row r="384" spans="2:65" s="13" customFormat="1">
      <c r="B384" s="229"/>
      <c r="C384" s="230"/>
      <c r="D384" s="231" t="s">
        <v>173</v>
      </c>
      <c r="E384" s="232" t="s">
        <v>21</v>
      </c>
      <c r="F384" s="233" t="s">
        <v>177</v>
      </c>
      <c r="G384" s="230"/>
      <c r="H384" s="234">
        <v>144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173</v>
      </c>
      <c r="AU384" s="240" t="s">
        <v>82</v>
      </c>
      <c r="AV384" s="13" t="s">
        <v>169</v>
      </c>
      <c r="AW384" s="13" t="s">
        <v>36</v>
      </c>
      <c r="AX384" s="13" t="s">
        <v>80</v>
      </c>
      <c r="AY384" s="240" t="s">
        <v>162</v>
      </c>
    </row>
    <row r="385" spans="2:65" s="1" customFormat="1" ht="20.45" customHeight="1">
      <c r="B385" s="40"/>
      <c r="C385" s="192" t="s">
        <v>487</v>
      </c>
      <c r="D385" s="192" t="s">
        <v>164</v>
      </c>
      <c r="E385" s="193" t="s">
        <v>488</v>
      </c>
      <c r="F385" s="194" t="s">
        <v>489</v>
      </c>
      <c r="G385" s="195" t="s">
        <v>262</v>
      </c>
      <c r="H385" s="196">
        <v>144</v>
      </c>
      <c r="I385" s="197"/>
      <c r="J385" s="198">
        <f>ROUND(I385*H385,2)</f>
        <v>0</v>
      </c>
      <c r="K385" s="194" t="s">
        <v>168</v>
      </c>
      <c r="L385" s="60"/>
      <c r="M385" s="199" t="s">
        <v>21</v>
      </c>
      <c r="N385" s="200" t="s">
        <v>43</v>
      </c>
      <c r="O385" s="41"/>
      <c r="P385" s="201">
        <f>O385*H385</f>
        <v>0</v>
      </c>
      <c r="Q385" s="201">
        <v>8.5999999999999998E-4</v>
      </c>
      <c r="R385" s="201">
        <f>Q385*H385</f>
        <v>0.12383999999999999</v>
      </c>
      <c r="S385" s="201">
        <v>0</v>
      </c>
      <c r="T385" s="202">
        <f>S385*H385</f>
        <v>0</v>
      </c>
      <c r="AR385" s="23" t="s">
        <v>169</v>
      </c>
      <c r="AT385" s="23" t="s">
        <v>164</v>
      </c>
      <c r="AU385" s="23" t="s">
        <v>82</v>
      </c>
      <c r="AY385" s="23" t="s">
        <v>162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80</v>
      </c>
      <c r="BK385" s="203">
        <f>ROUND(I385*H385,2)</f>
        <v>0</v>
      </c>
      <c r="BL385" s="23" t="s">
        <v>169</v>
      </c>
      <c r="BM385" s="23" t="s">
        <v>985</v>
      </c>
    </row>
    <row r="386" spans="2:65" s="1" customFormat="1" ht="54">
      <c r="B386" s="40"/>
      <c r="C386" s="62"/>
      <c r="D386" s="204" t="s">
        <v>171</v>
      </c>
      <c r="E386" s="62"/>
      <c r="F386" s="205" t="s">
        <v>491</v>
      </c>
      <c r="G386" s="62"/>
      <c r="H386" s="62"/>
      <c r="I386" s="162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171</v>
      </c>
      <c r="AU386" s="23" t="s">
        <v>82</v>
      </c>
    </row>
    <row r="387" spans="2:65" s="11" customFormat="1">
      <c r="B387" s="207"/>
      <c r="C387" s="208"/>
      <c r="D387" s="204" t="s">
        <v>173</v>
      </c>
      <c r="E387" s="209" t="s">
        <v>21</v>
      </c>
      <c r="F387" s="210" t="s">
        <v>492</v>
      </c>
      <c r="G387" s="208"/>
      <c r="H387" s="211" t="s">
        <v>21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173</v>
      </c>
      <c r="AU387" s="217" t="s">
        <v>82</v>
      </c>
      <c r="AV387" s="11" t="s">
        <v>80</v>
      </c>
      <c r="AW387" s="11" t="s">
        <v>36</v>
      </c>
      <c r="AX387" s="11" t="s">
        <v>72</v>
      </c>
      <c r="AY387" s="217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986</v>
      </c>
      <c r="G388" s="219"/>
      <c r="H388" s="222">
        <v>144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3" customFormat="1">
      <c r="B389" s="229"/>
      <c r="C389" s="230"/>
      <c r="D389" s="231" t="s">
        <v>173</v>
      </c>
      <c r="E389" s="232" t="s">
        <v>21</v>
      </c>
      <c r="F389" s="233" t="s">
        <v>177</v>
      </c>
      <c r="G389" s="230"/>
      <c r="H389" s="234">
        <v>144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173</v>
      </c>
      <c r="AU389" s="240" t="s">
        <v>82</v>
      </c>
      <c r="AV389" s="13" t="s">
        <v>169</v>
      </c>
      <c r="AW389" s="13" t="s">
        <v>36</v>
      </c>
      <c r="AX389" s="13" t="s">
        <v>80</v>
      </c>
      <c r="AY389" s="240" t="s">
        <v>162</v>
      </c>
    </row>
    <row r="390" spans="2:65" s="1" customFormat="1" ht="20.45" customHeight="1">
      <c r="B390" s="40"/>
      <c r="C390" s="192" t="s">
        <v>494</v>
      </c>
      <c r="D390" s="192" t="s">
        <v>164</v>
      </c>
      <c r="E390" s="193" t="s">
        <v>495</v>
      </c>
      <c r="F390" s="194" t="s">
        <v>496</v>
      </c>
      <c r="G390" s="195" t="s">
        <v>365</v>
      </c>
      <c r="H390" s="196">
        <v>17.7</v>
      </c>
      <c r="I390" s="197"/>
      <c r="J390" s="198">
        <f>ROUND(I390*H390,2)</f>
        <v>0</v>
      </c>
      <c r="K390" s="194" t="s">
        <v>168</v>
      </c>
      <c r="L390" s="60"/>
      <c r="M390" s="199" t="s">
        <v>21</v>
      </c>
      <c r="N390" s="200" t="s">
        <v>43</v>
      </c>
      <c r="O390" s="41"/>
      <c r="P390" s="201">
        <f>O390*H390</f>
        <v>0</v>
      </c>
      <c r="Q390" s="201">
        <v>1.0958000000000001</v>
      </c>
      <c r="R390" s="201">
        <f>Q390*H390</f>
        <v>19.395659999999999</v>
      </c>
      <c r="S390" s="201">
        <v>0</v>
      </c>
      <c r="T390" s="202">
        <f>S390*H390</f>
        <v>0</v>
      </c>
      <c r="AR390" s="23" t="s">
        <v>169</v>
      </c>
      <c r="AT390" s="23" t="s">
        <v>164</v>
      </c>
      <c r="AU390" s="23" t="s">
        <v>82</v>
      </c>
      <c r="AY390" s="23" t="s">
        <v>162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3" t="s">
        <v>80</v>
      </c>
      <c r="BK390" s="203">
        <f>ROUND(I390*H390,2)</f>
        <v>0</v>
      </c>
      <c r="BL390" s="23" t="s">
        <v>169</v>
      </c>
      <c r="BM390" s="23" t="s">
        <v>987</v>
      </c>
    </row>
    <row r="391" spans="2:65" s="1" customFormat="1" ht="54">
      <c r="B391" s="40"/>
      <c r="C391" s="62"/>
      <c r="D391" s="204" t="s">
        <v>171</v>
      </c>
      <c r="E391" s="62"/>
      <c r="F391" s="205" t="s">
        <v>498</v>
      </c>
      <c r="G391" s="62"/>
      <c r="H391" s="62"/>
      <c r="I391" s="162"/>
      <c r="J391" s="62"/>
      <c r="K391" s="62"/>
      <c r="L391" s="60"/>
      <c r="M391" s="206"/>
      <c r="N391" s="41"/>
      <c r="O391" s="41"/>
      <c r="P391" s="41"/>
      <c r="Q391" s="41"/>
      <c r="R391" s="41"/>
      <c r="S391" s="41"/>
      <c r="T391" s="77"/>
      <c r="AT391" s="23" t="s">
        <v>171</v>
      </c>
      <c r="AU391" s="23" t="s">
        <v>82</v>
      </c>
    </row>
    <row r="392" spans="2:65" s="11" customFormat="1">
      <c r="B392" s="207"/>
      <c r="C392" s="208"/>
      <c r="D392" s="204" t="s">
        <v>173</v>
      </c>
      <c r="E392" s="209" t="s">
        <v>21</v>
      </c>
      <c r="F392" s="210" t="s">
        <v>908</v>
      </c>
      <c r="G392" s="208"/>
      <c r="H392" s="211" t="s">
        <v>21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173</v>
      </c>
      <c r="AU392" s="217" t="s">
        <v>82</v>
      </c>
      <c r="AV392" s="11" t="s">
        <v>80</v>
      </c>
      <c r="AW392" s="11" t="s">
        <v>36</v>
      </c>
      <c r="AX392" s="11" t="s">
        <v>72</v>
      </c>
      <c r="AY392" s="217" t="s">
        <v>162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499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500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988</v>
      </c>
      <c r="G395" s="219"/>
      <c r="H395" s="222">
        <v>17.7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04" t="s">
        <v>173</v>
      </c>
      <c r="E396" s="251" t="s">
        <v>21</v>
      </c>
      <c r="F396" s="252" t="s">
        <v>177</v>
      </c>
      <c r="G396" s="230"/>
      <c r="H396" s="253">
        <v>17.7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0" customFormat="1" ht="29.85" customHeight="1">
      <c r="B397" s="175"/>
      <c r="C397" s="176"/>
      <c r="D397" s="189" t="s">
        <v>71</v>
      </c>
      <c r="E397" s="190" t="s">
        <v>169</v>
      </c>
      <c r="F397" s="190" t="s">
        <v>502</v>
      </c>
      <c r="G397" s="176"/>
      <c r="H397" s="176"/>
      <c r="I397" s="179"/>
      <c r="J397" s="191">
        <f>BK397</f>
        <v>0</v>
      </c>
      <c r="K397" s="176"/>
      <c r="L397" s="181"/>
      <c r="M397" s="182"/>
      <c r="N397" s="183"/>
      <c r="O397" s="183"/>
      <c r="P397" s="184">
        <f>SUM(P398:P444)</f>
        <v>0</v>
      </c>
      <c r="Q397" s="183"/>
      <c r="R397" s="184">
        <f>SUM(R398:R444)</f>
        <v>511.02890279999997</v>
      </c>
      <c r="S397" s="183"/>
      <c r="T397" s="185">
        <f>SUM(T398:T444)</f>
        <v>0</v>
      </c>
      <c r="AR397" s="186" t="s">
        <v>80</v>
      </c>
      <c r="AT397" s="187" t="s">
        <v>71</v>
      </c>
      <c r="AU397" s="187" t="s">
        <v>80</v>
      </c>
      <c r="AY397" s="186" t="s">
        <v>162</v>
      </c>
      <c r="BK397" s="188">
        <f>SUM(BK398:BK444)</f>
        <v>0</v>
      </c>
    </row>
    <row r="398" spans="2:65" s="1" customFormat="1" ht="28.9" customHeight="1">
      <c r="B398" s="40"/>
      <c r="C398" s="192" t="s">
        <v>503</v>
      </c>
      <c r="D398" s="192" t="s">
        <v>164</v>
      </c>
      <c r="E398" s="193" t="s">
        <v>504</v>
      </c>
      <c r="F398" s="194" t="s">
        <v>505</v>
      </c>
      <c r="G398" s="195" t="s">
        <v>262</v>
      </c>
      <c r="H398" s="196">
        <v>25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989</v>
      </c>
    </row>
    <row r="399" spans="2:65" s="1" customFormat="1" ht="27">
      <c r="B399" s="40"/>
      <c r="C399" s="62"/>
      <c r="D399" s="204" t="s">
        <v>171</v>
      </c>
      <c r="E399" s="62"/>
      <c r="F399" s="205" t="s">
        <v>507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908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508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336</v>
      </c>
      <c r="G402" s="219"/>
      <c r="H402" s="222">
        <v>25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25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509</v>
      </c>
      <c r="D404" s="192" t="s">
        <v>164</v>
      </c>
      <c r="E404" s="193" t="s">
        <v>510</v>
      </c>
      <c r="F404" s="194" t="s">
        <v>511</v>
      </c>
      <c r="G404" s="195" t="s">
        <v>167</v>
      </c>
      <c r="H404" s="196">
        <v>0.75</v>
      </c>
      <c r="I404" s="197"/>
      <c r="J404" s="198">
        <f>ROUND(I404*H404,2)</f>
        <v>0</v>
      </c>
      <c r="K404" s="194" t="s">
        <v>168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2.13408</v>
      </c>
      <c r="R404" s="201">
        <f>Q404*H404</f>
        <v>1.60056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990</v>
      </c>
    </row>
    <row r="405" spans="2:65" s="1" customFormat="1" ht="27">
      <c r="B405" s="40"/>
      <c r="C405" s="62"/>
      <c r="D405" s="204" t="s">
        <v>171</v>
      </c>
      <c r="E405" s="62"/>
      <c r="F405" s="205" t="s">
        <v>513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908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514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871</v>
      </c>
      <c r="G408" s="219"/>
      <c r="H408" s="222">
        <v>0.75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31" t="s">
        <v>173</v>
      </c>
      <c r="E409" s="232" t="s">
        <v>21</v>
      </c>
      <c r="F409" s="233" t="s">
        <v>177</v>
      </c>
      <c r="G409" s="230"/>
      <c r="H409" s="234">
        <v>0.75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" customFormat="1" ht="20.45" customHeight="1">
      <c r="B410" s="40"/>
      <c r="C410" s="192" t="s">
        <v>516</v>
      </c>
      <c r="D410" s="192" t="s">
        <v>164</v>
      </c>
      <c r="E410" s="193" t="s">
        <v>523</v>
      </c>
      <c r="F410" s="194" t="s">
        <v>524</v>
      </c>
      <c r="G410" s="195" t="s">
        <v>167</v>
      </c>
      <c r="H410" s="196">
        <v>178</v>
      </c>
      <c r="I410" s="197"/>
      <c r="J410" s="198">
        <f>ROUND(I410*H410,2)</f>
        <v>0</v>
      </c>
      <c r="K410" s="194" t="s">
        <v>21</v>
      </c>
      <c r="L410" s="60"/>
      <c r="M410" s="199" t="s">
        <v>21</v>
      </c>
      <c r="N410" s="200" t="s">
        <v>43</v>
      </c>
      <c r="O410" s="41"/>
      <c r="P410" s="201">
        <f>O410*H410</f>
        <v>0</v>
      </c>
      <c r="Q410" s="201">
        <v>2.4340799999999998</v>
      </c>
      <c r="R410" s="201">
        <f>Q410*H410</f>
        <v>433.26623999999998</v>
      </c>
      <c r="S410" s="201">
        <v>0</v>
      </c>
      <c r="T410" s="202">
        <f>S410*H410</f>
        <v>0</v>
      </c>
      <c r="AR410" s="23" t="s">
        <v>169</v>
      </c>
      <c r="AT410" s="23" t="s">
        <v>164</v>
      </c>
      <c r="AU410" s="23" t="s">
        <v>82</v>
      </c>
      <c r="AY410" s="23" t="s">
        <v>162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80</v>
      </c>
      <c r="BK410" s="203">
        <f>ROUND(I410*H410,2)</f>
        <v>0</v>
      </c>
      <c r="BL410" s="23" t="s">
        <v>169</v>
      </c>
      <c r="BM410" s="23" t="s">
        <v>991</v>
      </c>
    </row>
    <row r="411" spans="2:65" s="1" customFormat="1" ht="27">
      <c r="B411" s="40"/>
      <c r="C411" s="62"/>
      <c r="D411" s="204" t="s">
        <v>171</v>
      </c>
      <c r="E411" s="62"/>
      <c r="F411" s="205" t="s">
        <v>526</v>
      </c>
      <c r="G411" s="62"/>
      <c r="H411" s="62"/>
      <c r="I411" s="162"/>
      <c r="J411" s="62"/>
      <c r="K411" s="62"/>
      <c r="L411" s="60"/>
      <c r="M411" s="206"/>
      <c r="N411" s="41"/>
      <c r="O411" s="41"/>
      <c r="P411" s="41"/>
      <c r="Q411" s="41"/>
      <c r="R411" s="41"/>
      <c r="S411" s="41"/>
      <c r="T411" s="77"/>
      <c r="AT411" s="23" t="s">
        <v>171</v>
      </c>
      <c r="AU411" s="23" t="s">
        <v>82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908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2" customFormat="1">
      <c r="B413" s="218"/>
      <c r="C413" s="219"/>
      <c r="D413" s="204" t="s">
        <v>173</v>
      </c>
      <c r="E413" s="220" t="s">
        <v>21</v>
      </c>
      <c r="F413" s="221" t="s">
        <v>755</v>
      </c>
      <c r="G413" s="219"/>
      <c r="H413" s="222">
        <v>59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173</v>
      </c>
      <c r="AU413" s="228" t="s">
        <v>82</v>
      </c>
      <c r="AV413" s="12" t="s">
        <v>82</v>
      </c>
      <c r="AW413" s="12" t="s">
        <v>36</v>
      </c>
      <c r="AX413" s="12" t="s">
        <v>72</v>
      </c>
      <c r="AY413" s="228" t="s">
        <v>162</v>
      </c>
    </row>
    <row r="414" spans="2:65" s="12" customFormat="1">
      <c r="B414" s="218"/>
      <c r="C414" s="219"/>
      <c r="D414" s="204" t="s">
        <v>173</v>
      </c>
      <c r="E414" s="220" t="s">
        <v>21</v>
      </c>
      <c r="F414" s="221" t="s">
        <v>992</v>
      </c>
      <c r="G414" s="219"/>
      <c r="H414" s="222">
        <v>0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173</v>
      </c>
      <c r="AU414" s="228" t="s">
        <v>82</v>
      </c>
      <c r="AV414" s="12" t="s">
        <v>82</v>
      </c>
      <c r="AW414" s="12" t="s">
        <v>36</v>
      </c>
      <c r="AX414" s="12" t="s">
        <v>72</v>
      </c>
      <c r="AY414" s="228" t="s">
        <v>162</v>
      </c>
    </row>
    <row r="415" spans="2:65" s="12" customFormat="1">
      <c r="B415" s="218"/>
      <c r="C415" s="219"/>
      <c r="D415" s="204" t="s">
        <v>173</v>
      </c>
      <c r="E415" s="220" t="s">
        <v>21</v>
      </c>
      <c r="F415" s="221" t="s">
        <v>529</v>
      </c>
      <c r="G415" s="219"/>
      <c r="H415" s="222">
        <v>119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173</v>
      </c>
      <c r="AU415" s="228" t="s">
        <v>82</v>
      </c>
      <c r="AV415" s="12" t="s">
        <v>82</v>
      </c>
      <c r="AW415" s="12" t="s">
        <v>36</v>
      </c>
      <c r="AX415" s="12" t="s">
        <v>72</v>
      </c>
      <c r="AY415" s="228" t="s">
        <v>162</v>
      </c>
    </row>
    <row r="416" spans="2:65" s="13" customFormat="1">
      <c r="B416" s="229"/>
      <c r="C416" s="230"/>
      <c r="D416" s="231" t="s">
        <v>173</v>
      </c>
      <c r="E416" s="232" t="s">
        <v>21</v>
      </c>
      <c r="F416" s="233" t="s">
        <v>177</v>
      </c>
      <c r="G416" s="230"/>
      <c r="H416" s="234">
        <v>178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173</v>
      </c>
      <c r="AU416" s="240" t="s">
        <v>82</v>
      </c>
      <c r="AV416" s="13" t="s">
        <v>169</v>
      </c>
      <c r="AW416" s="13" t="s">
        <v>36</v>
      </c>
      <c r="AX416" s="13" t="s">
        <v>80</v>
      </c>
      <c r="AY416" s="240" t="s">
        <v>162</v>
      </c>
    </row>
    <row r="417" spans="2:65" s="1" customFormat="1" ht="28.9" customHeight="1">
      <c r="B417" s="40"/>
      <c r="C417" s="192" t="s">
        <v>522</v>
      </c>
      <c r="D417" s="192" t="s">
        <v>164</v>
      </c>
      <c r="E417" s="193" t="s">
        <v>517</v>
      </c>
      <c r="F417" s="194" t="s">
        <v>518</v>
      </c>
      <c r="G417" s="195" t="s">
        <v>167</v>
      </c>
      <c r="H417" s="196">
        <v>17</v>
      </c>
      <c r="I417" s="197"/>
      <c r="J417" s="198">
        <f>ROUND(I417*H417,2)</f>
        <v>0</v>
      </c>
      <c r="K417" s="194" t="s">
        <v>21</v>
      </c>
      <c r="L417" s="60"/>
      <c r="M417" s="199" t="s">
        <v>21</v>
      </c>
      <c r="N417" s="200" t="s">
        <v>43</v>
      </c>
      <c r="O417" s="41"/>
      <c r="P417" s="201">
        <f>O417*H417</f>
        <v>0</v>
      </c>
      <c r="Q417" s="201">
        <v>2.4340799999999998</v>
      </c>
      <c r="R417" s="201">
        <f>Q417*H417</f>
        <v>41.379359999999998</v>
      </c>
      <c r="S417" s="201">
        <v>0</v>
      </c>
      <c r="T417" s="202">
        <f>S417*H417</f>
        <v>0</v>
      </c>
      <c r="AR417" s="23" t="s">
        <v>169</v>
      </c>
      <c r="AT417" s="23" t="s">
        <v>164</v>
      </c>
      <c r="AU417" s="23" t="s">
        <v>82</v>
      </c>
      <c r="AY417" s="23" t="s">
        <v>162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80</v>
      </c>
      <c r="BK417" s="203">
        <f>ROUND(I417*H417,2)</f>
        <v>0</v>
      </c>
      <c r="BL417" s="23" t="s">
        <v>169</v>
      </c>
      <c r="BM417" s="23" t="s">
        <v>993</v>
      </c>
    </row>
    <row r="418" spans="2:65" s="1" customFormat="1" ht="40.5">
      <c r="B418" s="40"/>
      <c r="C418" s="62"/>
      <c r="D418" s="204" t="s">
        <v>171</v>
      </c>
      <c r="E418" s="62"/>
      <c r="F418" s="205" t="s">
        <v>520</v>
      </c>
      <c r="G418" s="62"/>
      <c r="H418" s="62"/>
      <c r="I418" s="162"/>
      <c r="J418" s="62"/>
      <c r="K418" s="62"/>
      <c r="L418" s="60"/>
      <c r="M418" s="206"/>
      <c r="N418" s="41"/>
      <c r="O418" s="41"/>
      <c r="P418" s="41"/>
      <c r="Q418" s="41"/>
      <c r="R418" s="41"/>
      <c r="S418" s="41"/>
      <c r="T418" s="77"/>
      <c r="AT418" s="23" t="s">
        <v>171</v>
      </c>
      <c r="AU418" s="23" t="s">
        <v>82</v>
      </c>
    </row>
    <row r="419" spans="2:65" s="11" customFormat="1">
      <c r="B419" s="207"/>
      <c r="C419" s="208"/>
      <c r="D419" s="204" t="s">
        <v>173</v>
      </c>
      <c r="E419" s="209" t="s">
        <v>21</v>
      </c>
      <c r="F419" s="210" t="s">
        <v>908</v>
      </c>
      <c r="G419" s="208"/>
      <c r="H419" s="211" t="s">
        <v>21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173</v>
      </c>
      <c r="AU419" s="217" t="s">
        <v>82</v>
      </c>
      <c r="AV419" s="11" t="s">
        <v>80</v>
      </c>
      <c r="AW419" s="11" t="s">
        <v>36</v>
      </c>
      <c r="AX419" s="11" t="s">
        <v>72</v>
      </c>
      <c r="AY419" s="217" t="s">
        <v>162</v>
      </c>
    </row>
    <row r="420" spans="2:65" s="11" customFormat="1">
      <c r="B420" s="207"/>
      <c r="C420" s="208"/>
      <c r="D420" s="204" t="s">
        <v>173</v>
      </c>
      <c r="E420" s="209" t="s">
        <v>21</v>
      </c>
      <c r="F420" s="210" t="s">
        <v>521</v>
      </c>
      <c r="G420" s="208"/>
      <c r="H420" s="211" t="s">
        <v>21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173</v>
      </c>
      <c r="AU420" s="217" t="s">
        <v>82</v>
      </c>
      <c r="AV420" s="11" t="s">
        <v>80</v>
      </c>
      <c r="AW420" s="11" t="s">
        <v>36</v>
      </c>
      <c r="AX420" s="11" t="s">
        <v>72</v>
      </c>
      <c r="AY420" s="217" t="s">
        <v>162</v>
      </c>
    </row>
    <row r="421" spans="2:65" s="12" customFormat="1">
      <c r="B421" s="218"/>
      <c r="C421" s="219"/>
      <c r="D421" s="204" t="s">
        <v>173</v>
      </c>
      <c r="E421" s="220" t="s">
        <v>21</v>
      </c>
      <c r="F421" s="221" t="s">
        <v>279</v>
      </c>
      <c r="G421" s="219"/>
      <c r="H421" s="222">
        <v>17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173</v>
      </c>
      <c r="AU421" s="228" t="s">
        <v>82</v>
      </c>
      <c r="AV421" s="12" t="s">
        <v>82</v>
      </c>
      <c r="AW421" s="12" t="s">
        <v>36</v>
      </c>
      <c r="AX421" s="12" t="s">
        <v>72</v>
      </c>
      <c r="AY421" s="228" t="s">
        <v>162</v>
      </c>
    </row>
    <row r="422" spans="2:65" s="13" customFormat="1">
      <c r="B422" s="229"/>
      <c r="C422" s="230"/>
      <c r="D422" s="231" t="s">
        <v>173</v>
      </c>
      <c r="E422" s="232" t="s">
        <v>21</v>
      </c>
      <c r="F422" s="233" t="s">
        <v>177</v>
      </c>
      <c r="G422" s="230"/>
      <c r="H422" s="234">
        <v>17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173</v>
      </c>
      <c r="AU422" s="240" t="s">
        <v>82</v>
      </c>
      <c r="AV422" s="13" t="s">
        <v>169</v>
      </c>
      <c r="AW422" s="13" t="s">
        <v>36</v>
      </c>
      <c r="AX422" s="13" t="s">
        <v>80</v>
      </c>
      <c r="AY422" s="240" t="s">
        <v>162</v>
      </c>
    </row>
    <row r="423" spans="2:65" s="1" customFormat="1" ht="28.9" customHeight="1">
      <c r="B423" s="40"/>
      <c r="C423" s="192" t="s">
        <v>530</v>
      </c>
      <c r="D423" s="192" t="s">
        <v>164</v>
      </c>
      <c r="E423" s="193" t="s">
        <v>531</v>
      </c>
      <c r="F423" s="194" t="s">
        <v>532</v>
      </c>
      <c r="G423" s="195" t="s">
        <v>262</v>
      </c>
      <c r="H423" s="196">
        <v>42.5</v>
      </c>
      <c r="I423" s="197"/>
      <c r="J423" s="198">
        <f>ROUND(I423*H423,2)</f>
        <v>0</v>
      </c>
      <c r="K423" s="194" t="s">
        <v>168</v>
      </c>
      <c r="L423" s="60"/>
      <c r="M423" s="199" t="s">
        <v>21</v>
      </c>
      <c r="N423" s="200" t="s">
        <v>43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169</v>
      </c>
      <c r="AT423" s="23" t="s">
        <v>164</v>
      </c>
      <c r="AU423" s="23" t="s">
        <v>82</v>
      </c>
      <c r="AY423" s="23" t="s">
        <v>162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80</v>
      </c>
      <c r="BK423" s="203">
        <f>ROUND(I423*H423,2)</f>
        <v>0</v>
      </c>
      <c r="BL423" s="23" t="s">
        <v>169</v>
      </c>
      <c r="BM423" s="23" t="s">
        <v>994</v>
      </c>
    </row>
    <row r="424" spans="2:65" s="1" customFormat="1" ht="40.5">
      <c r="B424" s="40"/>
      <c r="C424" s="62"/>
      <c r="D424" s="204" t="s">
        <v>171</v>
      </c>
      <c r="E424" s="62"/>
      <c r="F424" s="205" t="s">
        <v>534</v>
      </c>
      <c r="G424" s="62"/>
      <c r="H424" s="62"/>
      <c r="I424" s="162"/>
      <c r="J424" s="62"/>
      <c r="K424" s="62"/>
      <c r="L424" s="60"/>
      <c r="M424" s="206"/>
      <c r="N424" s="41"/>
      <c r="O424" s="41"/>
      <c r="P424" s="41"/>
      <c r="Q424" s="41"/>
      <c r="R424" s="41"/>
      <c r="S424" s="41"/>
      <c r="T424" s="77"/>
      <c r="AT424" s="23" t="s">
        <v>171</v>
      </c>
      <c r="AU424" s="23" t="s">
        <v>82</v>
      </c>
    </row>
    <row r="425" spans="2:65" s="11" customFormat="1">
      <c r="B425" s="207"/>
      <c r="C425" s="208"/>
      <c r="D425" s="204" t="s">
        <v>173</v>
      </c>
      <c r="E425" s="209" t="s">
        <v>21</v>
      </c>
      <c r="F425" s="210" t="s">
        <v>908</v>
      </c>
      <c r="G425" s="208"/>
      <c r="H425" s="211" t="s">
        <v>21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173</v>
      </c>
      <c r="AU425" s="217" t="s">
        <v>82</v>
      </c>
      <c r="AV425" s="11" t="s">
        <v>80</v>
      </c>
      <c r="AW425" s="11" t="s">
        <v>36</v>
      </c>
      <c r="AX425" s="11" t="s">
        <v>72</v>
      </c>
      <c r="AY425" s="217" t="s">
        <v>162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535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2" customFormat="1">
      <c r="B427" s="218"/>
      <c r="C427" s="219"/>
      <c r="D427" s="204" t="s">
        <v>173</v>
      </c>
      <c r="E427" s="220" t="s">
        <v>21</v>
      </c>
      <c r="F427" s="221" t="s">
        <v>995</v>
      </c>
      <c r="G427" s="219"/>
      <c r="H427" s="222">
        <v>42.5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173</v>
      </c>
      <c r="AU427" s="228" t="s">
        <v>82</v>
      </c>
      <c r="AV427" s="12" t="s">
        <v>82</v>
      </c>
      <c r="AW427" s="12" t="s">
        <v>36</v>
      </c>
      <c r="AX427" s="12" t="s">
        <v>72</v>
      </c>
      <c r="AY427" s="228" t="s">
        <v>162</v>
      </c>
    </row>
    <row r="428" spans="2:65" s="13" customFormat="1">
      <c r="B428" s="229"/>
      <c r="C428" s="230"/>
      <c r="D428" s="231" t="s">
        <v>173</v>
      </c>
      <c r="E428" s="232" t="s">
        <v>21</v>
      </c>
      <c r="F428" s="233" t="s">
        <v>177</v>
      </c>
      <c r="G428" s="230"/>
      <c r="H428" s="234">
        <v>42.5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173</v>
      </c>
      <c r="AU428" s="240" t="s">
        <v>82</v>
      </c>
      <c r="AV428" s="13" t="s">
        <v>169</v>
      </c>
      <c r="AW428" s="13" t="s">
        <v>36</v>
      </c>
      <c r="AX428" s="13" t="s">
        <v>80</v>
      </c>
      <c r="AY428" s="240" t="s">
        <v>162</v>
      </c>
    </row>
    <row r="429" spans="2:65" s="1" customFormat="1" ht="20.45" customHeight="1">
      <c r="B429" s="40"/>
      <c r="C429" s="192" t="s">
        <v>537</v>
      </c>
      <c r="D429" s="192" t="s">
        <v>164</v>
      </c>
      <c r="E429" s="193" t="s">
        <v>538</v>
      </c>
      <c r="F429" s="194" t="s">
        <v>539</v>
      </c>
      <c r="G429" s="195" t="s">
        <v>167</v>
      </c>
      <c r="H429" s="196">
        <v>3</v>
      </c>
      <c r="I429" s="197"/>
      <c r="J429" s="198">
        <f>ROUND(I429*H429,2)</f>
        <v>0</v>
      </c>
      <c r="K429" s="194" t="s">
        <v>168</v>
      </c>
      <c r="L429" s="60"/>
      <c r="M429" s="199" t="s">
        <v>21</v>
      </c>
      <c r="N429" s="200" t="s">
        <v>43</v>
      </c>
      <c r="O429" s="41"/>
      <c r="P429" s="201">
        <f>O429*H429</f>
        <v>0</v>
      </c>
      <c r="Q429" s="201">
        <v>1.8480000000000001</v>
      </c>
      <c r="R429" s="201">
        <f>Q429*H429</f>
        <v>5.5440000000000005</v>
      </c>
      <c r="S429" s="201">
        <v>0</v>
      </c>
      <c r="T429" s="202">
        <f>S429*H429</f>
        <v>0</v>
      </c>
      <c r="AR429" s="23" t="s">
        <v>169</v>
      </c>
      <c r="AT429" s="23" t="s">
        <v>164</v>
      </c>
      <c r="AU429" s="23" t="s">
        <v>82</v>
      </c>
      <c r="AY429" s="23" t="s">
        <v>162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80</v>
      </c>
      <c r="BK429" s="203">
        <f>ROUND(I429*H429,2)</f>
        <v>0</v>
      </c>
      <c r="BL429" s="23" t="s">
        <v>169</v>
      </c>
      <c r="BM429" s="23" t="s">
        <v>996</v>
      </c>
    </row>
    <row r="430" spans="2:65" s="1" customFormat="1" ht="27">
      <c r="B430" s="40"/>
      <c r="C430" s="62"/>
      <c r="D430" s="204" t="s">
        <v>171</v>
      </c>
      <c r="E430" s="62"/>
      <c r="F430" s="205" t="s">
        <v>541</v>
      </c>
      <c r="G430" s="62"/>
      <c r="H430" s="62"/>
      <c r="I430" s="162"/>
      <c r="J430" s="62"/>
      <c r="K430" s="62"/>
      <c r="L430" s="60"/>
      <c r="M430" s="206"/>
      <c r="N430" s="41"/>
      <c r="O430" s="41"/>
      <c r="P430" s="41"/>
      <c r="Q430" s="41"/>
      <c r="R430" s="41"/>
      <c r="S430" s="41"/>
      <c r="T430" s="77"/>
      <c r="AT430" s="23" t="s">
        <v>171</v>
      </c>
      <c r="AU430" s="23" t="s">
        <v>82</v>
      </c>
    </row>
    <row r="431" spans="2:65" s="11" customFormat="1">
      <c r="B431" s="207"/>
      <c r="C431" s="208"/>
      <c r="D431" s="204" t="s">
        <v>173</v>
      </c>
      <c r="E431" s="209" t="s">
        <v>21</v>
      </c>
      <c r="F431" s="210" t="s">
        <v>908</v>
      </c>
      <c r="G431" s="208"/>
      <c r="H431" s="211" t="s">
        <v>21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173</v>
      </c>
      <c r="AU431" s="217" t="s">
        <v>82</v>
      </c>
      <c r="AV431" s="11" t="s">
        <v>80</v>
      </c>
      <c r="AW431" s="11" t="s">
        <v>36</v>
      </c>
      <c r="AX431" s="11" t="s">
        <v>72</v>
      </c>
      <c r="AY431" s="217" t="s">
        <v>162</v>
      </c>
    </row>
    <row r="432" spans="2:65" s="11" customFormat="1">
      <c r="B432" s="207"/>
      <c r="C432" s="208"/>
      <c r="D432" s="204" t="s">
        <v>173</v>
      </c>
      <c r="E432" s="209" t="s">
        <v>21</v>
      </c>
      <c r="F432" s="210" t="s">
        <v>542</v>
      </c>
      <c r="G432" s="208"/>
      <c r="H432" s="211" t="s">
        <v>21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173</v>
      </c>
      <c r="AU432" s="217" t="s">
        <v>82</v>
      </c>
      <c r="AV432" s="11" t="s">
        <v>80</v>
      </c>
      <c r="AW432" s="11" t="s">
        <v>36</v>
      </c>
      <c r="AX432" s="11" t="s">
        <v>72</v>
      </c>
      <c r="AY432" s="217" t="s">
        <v>162</v>
      </c>
    </row>
    <row r="433" spans="2:65" s="12" customFormat="1">
      <c r="B433" s="218"/>
      <c r="C433" s="219"/>
      <c r="D433" s="204" t="s">
        <v>173</v>
      </c>
      <c r="E433" s="220" t="s">
        <v>21</v>
      </c>
      <c r="F433" s="221" t="s">
        <v>183</v>
      </c>
      <c r="G433" s="219"/>
      <c r="H433" s="222">
        <v>3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173</v>
      </c>
      <c r="AU433" s="228" t="s">
        <v>82</v>
      </c>
      <c r="AV433" s="12" t="s">
        <v>82</v>
      </c>
      <c r="AW433" s="12" t="s">
        <v>36</v>
      </c>
      <c r="AX433" s="12" t="s">
        <v>72</v>
      </c>
      <c r="AY433" s="228" t="s">
        <v>162</v>
      </c>
    </row>
    <row r="434" spans="2:65" s="13" customFormat="1">
      <c r="B434" s="229"/>
      <c r="C434" s="230"/>
      <c r="D434" s="231" t="s">
        <v>173</v>
      </c>
      <c r="E434" s="232" t="s">
        <v>21</v>
      </c>
      <c r="F434" s="233" t="s">
        <v>177</v>
      </c>
      <c r="G434" s="230"/>
      <c r="H434" s="234">
        <v>3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173</v>
      </c>
      <c r="AU434" s="240" t="s">
        <v>82</v>
      </c>
      <c r="AV434" s="13" t="s">
        <v>169</v>
      </c>
      <c r="AW434" s="13" t="s">
        <v>36</v>
      </c>
      <c r="AX434" s="13" t="s">
        <v>80</v>
      </c>
      <c r="AY434" s="240" t="s">
        <v>162</v>
      </c>
    </row>
    <row r="435" spans="2:65" s="1" customFormat="1" ht="28.9" customHeight="1">
      <c r="B435" s="40"/>
      <c r="C435" s="192" t="s">
        <v>543</v>
      </c>
      <c r="D435" s="192" t="s">
        <v>164</v>
      </c>
      <c r="E435" s="193" t="s">
        <v>544</v>
      </c>
      <c r="F435" s="194" t="s">
        <v>545</v>
      </c>
      <c r="G435" s="195" t="s">
        <v>262</v>
      </c>
      <c r="H435" s="196">
        <v>48.03</v>
      </c>
      <c r="I435" s="197"/>
      <c r="J435" s="198">
        <f>ROUND(I435*H435,2)</f>
        <v>0</v>
      </c>
      <c r="K435" s="194" t="s">
        <v>168</v>
      </c>
      <c r="L435" s="60"/>
      <c r="M435" s="199" t="s">
        <v>21</v>
      </c>
      <c r="N435" s="200" t="s">
        <v>43</v>
      </c>
      <c r="O435" s="41"/>
      <c r="P435" s="201">
        <f>O435*H435</f>
        <v>0</v>
      </c>
      <c r="Q435" s="201">
        <v>0.60875999999999997</v>
      </c>
      <c r="R435" s="201">
        <f>Q435*H435</f>
        <v>29.238742800000001</v>
      </c>
      <c r="S435" s="201">
        <v>0</v>
      </c>
      <c r="T435" s="202">
        <f>S435*H435</f>
        <v>0</v>
      </c>
      <c r="AR435" s="23" t="s">
        <v>169</v>
      </c>
      <c r="AT435" s="23" t="s">
        <v>164</v>
      </c>
      <c r="AU435" s="23" t="s">
        <v>82</v>
      </c>
      <c r="AY435" s="23" t="s">
        <v>162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3" t="s">
        <v>80</v>
      </c>
      <c r="BK435" s="203">
        <f>ROUND(I435*H435,2)</f>
        <v>0</v>
      </c>
      <c r="BL435" s="23" t="s">
        <v>169</v>
      </c>
      <c r="BM435" s="23" t="s">
        <v>997</v>
      </c>
    </row>
    <row r="436" spans="2:65" s="1" customFormat="1" ht="27">
      <c r="B436" s="40"/>
      <c r="C436" s="62"/>
      <c r="D436" s="204" t="s">
        <v>171</v>
      </c>
      <c r="E436" s="62"/>
      <c r="F436" s="205" t="s">
        <v>547</v>
      </c>
      <c r="G436" s="62"/>
      <c r="H436" s="62"/>
      <c r="I436" s="162"/>
      <c r="J436" s="62"/>
      <c r="K436" s="62"/>
      <c r="L436" s="60"/>
      <c r="M436" s="206"/>
      <c r="N436" s="41"/>
      <c r="O436" s="41"/>
      <c r="P436" s="41"/>
      <c r="Q436" s="41"/>
      <c r="R436" s="41"/>
      <c r="S436" s="41"/>
      <c r="T436" s="77"/>
      <c r="AT436" s="23" t="s">
        <v>171</v>
      </c>
      <c r="AU436" s="23" t="s">
        <v>82</v>
      </c>
    </row>
    <row r="437" spans="2:65" s="11" customFormat="1">
      <c r="B437" s="207"/>
      <c r="C437" s="208"/>
      <c r="D437" s="204" t="s">
        <v>173</v>
      </c>
      <c r="E437" s="209" t="s">
        <v>21</v>
      </c>
      <c r="F437" s="210" t="s">
        <v>908</v>
      </c>
      <c r="G437" s="208"/>
      <c r="H437" s="211" t="s">
        <v>21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173</v>
      </c>
      <c r="AU437" s="217" t="s">
        <v>82</v>
      </c>
      <c r="AV437" s="11" t="s">
        <v>80</v>
      </c>
      <c r="AW437" s="11" t="s">
        <v>36</v>
      </c>
      <c r="AX437" s="11" t="s">
        <v>72</v>
      </c>
      <c r="AY437" s="217" t="s">
        <v>162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548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2" customFormat="1">
      <c r="B439" s="218"/>
      <c r="C439" s="219"/>
      <c r="D439" s="204" t="s">
        <v>173</v>
      </c>
      <c r="E439" s="220" t="s">
        <v>21</v>
      </c>
      <c r="F439" s="221" t="s">
        <v>478</v>
      </c>
      <c r="G439" s="219"/>
      <c r="H439" s="222">
        <v>45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173</v>
      </c>
      <c r="AU439" s="228" t="s">
        <v>82</v>
      </c>
      <c r="AV439" s="12" t="s">
        <v>82</v>
      </c>
      <c r="AW439" s="12" t="s">
        <v>36</v>
      </c>
      <c r="AX439" s="12" t="s">
        <v>72</v>
      </c>
      <c r="AY439" s="228" t="s">
        <v>162</v>
      </c>
    </row>
    <row r="440" spans="2:65" s="11" customFormat="1">
      <c r="B440" s="207"/>
      <c r="C440" s="208"/>
      <c r="D440" s="204" t="s">
        <v>173</v>
      </c>
      <c r="E440" s="209" t="s">
        <v>21</v>
      </c>
      <c r="F440" s="210" t="s">
        <v>550</v>
      </c>
      <c r="G440" s="208"/>
      <c r="H440" s="211" t="s">
        <v>21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173</v>
      </c>
      <c r="AU440" s="217" t="s">
        <v>82</v>
      </c>
      <c r="AV440" s="11" t="s">
        <v>80</v>
      </c>
      <c r="AW440" s="11" t="s">
        <v>36</v>
      </c>
      <c r="AX440" s="11" t="s">
        <v>72</v>
      </c>
      <c r="AY440" s="217" t="s">
        <v>162</v>
      </c>
    </row>
    <row r="441" spans="2:65" s="12" customFormat="1">
      <c r="B441" s="218"/>
      <c r="C441" s="219"/>
      <c r="D441" s="204" t="s">
        <v>173</v>
      </c>
      <c r="E441" s="220" t="s">
        <v>21</v>
      </c>
      <c r="F441" s="221" t="s">
        <v>998</v>
      </c>
      <c r="G441" s="219"/>
      <c r="H441" s="222">
        <v>-21.97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173</v>
      </c>
      <c r="AU441" s="228" t="s">
        <v>82</v>
      </c>
      <c r="AV441" s="12" t="s">
        <v>82</v>
      </c>
      <c r="AW441" s="12" t="s">
        <v>36</v>
      </c>
      <c r="AX441" s="12" t="s">
        <v>72</v>
      </c>
      <c r="AY441" s="228" t="s">
        <v>162</v>
      </c>
    </row>
    <row r="442" spans="2:65" s="11" customFormat="1">
      <c r="B442" s="207"/>
      <c r="C442" s="208"/>
      <c r="D442" s="204" t="s">
        <v>173</v>
      </c>
      <c r="E442" s="209" t="s">
        <v>21</v>
      </c>
      <c r="F442" s="210" t="s">
        <v>552</v>
      </c>
      <c r="G442" s="208"/>
      <c r="H442" s="211" t="s">
        <v>21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173</v>
      </c>
      <c r="AU442" s="217" t="s">
        <v>82</v>
      </c>
      <c r="AV442" s="11" t="s">
        <v>80</v>
      </c>
      <c r="AW442" s="11" t="s">
        <v>36</v>
      </c>
      <c r="AX442" s="11" t="s">
        <v>72</v>
      </c>
      <c r="AY442" s="217" t="s">
        <v>162</v>
      </c>
    </row>
    <row r="443" spans="2:65" s="12" customFormat="1">
      <c r="B443" s="218"/>
      <c r="C443" s="219"/>
      <c r="D443" s="204" t="s">
        <v>173</v>
      </c>
      <c r="E443" s="220" t="s">
        <v>21</v>
      </c>
      <c r="F443" s="221" t="s">
        <v>336</v>
      </c>
      <c r="G443" s="219"/>
      <c r="H443" s="222">
        <v>25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173</v>
      </c>
      <c r="AU443" s="228" t="s">
        <v>82</v>
      </c>
      <c r="AV443" s="12" t="s">
        <v>82</v>
      </c>
      <c r="AW443" s="12" t="s">
        <v>36</v>
      </c>
      <c r="AX443" s="12" t="s">
        <v>72</v>
      </c>
      <c r="AY443" s="228" t="s">
        <v>162</v>
      </c>
    </row>
    <row r="444" spans="2:65" s="13" customFormat="1">
      <c r="B444" s="229"/>
      <c r="C444" s="230"/>
      <c r="D444" s="204" t="s">
        <v>173</v>
      </c>
      <c r="E444" s="251" t="s">
        <v>21</v>
      </c>
      <c r="F444" s="252" t="s">
        <v>177</v>
      </c>
      <c r="G444" s="230"/>
      <c r="H444" s="253">
        <v>48.03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173</v>
      </c>
      <c r="AU444" s="240" t="s">
        <v>82</v>
      </c>
      <c r="AV444" s="13" t="s">
        <v>169</v>
      </c>
      <c r="AW444" s="13" t="s">
        <v>36</v>
      </c>
      <c r="AX444" s="13" t="s">
        <v>80</v>
      </c>
      <c r="AY444" s="240" t="s">
        <v>162</v>
      </c>
    </row>
    <row r="445" spans="2:65" s="10" customFormat="1" ht="29.85" customHeight="1">
      <c r="B445" s="175"/>
      <c r="C445" s="176"/>
      <c r="D445" s="189" t="s">
        <v>71</v>
      </c>
      <c r="E445" s="190" t="s">
        <v>204</v>
      </c>
      <c r="F445" s="190" t="s">
        <v>553</v>
      </c>
      <c r="G445" s="176"/>
      <c r="H445" s="176"/>
      <c r="I445" s="179"/>
      <c r="J445" s="191">
        <f>BK445</f>
        <v>0</v>
      </c>
      <c r="K445" s="176"/>
      <c r="L445" s="181"/>
      <c r="M445" s="182"/>
      <c r="N445" s="183"/>
      <c r="O445" s="183"/>
      <c r="P445" s="184">
        <f>SUM(P446:P451)</f>
        <v>0</v>
      </c>
      <c r="Q445" s="183"/>
      <c r="R445" s="184">
        <f>SUM(R446:R451)</f>
        <v>0.39899999999999997</v>
      </c>
      <c r="S445" s="183"/>
      <c r="T445" s="185">
        <f>SUM(T446:T451)</f>
        <v>0</v>
      </c>
      <c r="AR445" s="186" t="s">
        <v>80</v>
      </c>
      <c r="AT445" s="187" t="s">
        <v>71</v>
      </c>
      <c r="AU445" s="187" t="s">
        <v>80</v>
      </c>
      <c r="AY445" s="186" t="s">
        <v>162</v>
      </c>
      <c r="BK445" s="188">
        <f>SUM(BK446:BK451)</f>
        <v>0</v>
      </c>
    </row>
    <row r="446" spans="2:65" s="1" customFormat="1" ht="28.9" customHeight="1">
      <c r="B446" s="40"/>
      <c r="C446" s="192" t="s">
        <v>554</v>
      </c>
      <c r="D446" s="192" t="s">
        <v>164</v>
      </c>
      <c r="E446" s="193" t="s">
        <v>555</v>
      </c>
      <c r="F446" s="194" t="s">
        <v>556</v>
      </c>
      <c r="G446" s="195" t="s">
        <v>262</v>
      </c>
      <c r="H446" s="196">
        <v>10</v>
      </c>
      <c r="I446" s="197"/>
      <c r="J446" s="198">
        <f>ROUND(I446*H446,2)</f>
        <v>0</v>
      </c>
      <c r="K446" s="194" t="s">
        <v>168</v>
      </c>
      <c r="L446" s="60"/>
      <c r="M446" s="199" t="s">
        <v>21</v>
      </c>
      <c r="N446" s="200" t="s">
        <v>43</v>
      </c>
      <c r="O446" s="41"/>
      <c r="P446" s="201">
        <f>O446*H446</f>
        <v>0</v>
      </c>
      <c r="Q446" s="201">
        <v>3.9899999999999998E-2</v>
      </c>
      <c r="R446" s="201">
        <f>Q446*H446</f>
        <v>0.39899999999999997</v>
      </c>
      <c r="S446" s="201">
        <v>0</v>
      </c>
      <c r="T446" s="202">
        <f>S446*H446</f>
        <v>0</v>
      </c>
      <c r="AR446" s="23" t="s">
        <v>169</v>
      </c>
      <c r="AT446" s="23" t="s">
        <v>164</v>
      </c>
      <c r="AU446" s="23" t="s">
        <v>82</v>
      </c>
      <c r="AY446" s="23" t="s">
        <v>162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3" t="s">
        <v>80</v>
      </c>
      <c r="BK446" s="203">
        <f>ROUND(I446*H446,2)</f>
        <v>0</v>
      </c>
      <c r="BL446" s="23" t="s">
        <v>169</v>
      </c>
      <c r="BM446" s="23" t="s">
        <v>999</v>
      </c>
    </row>
    <row r="447" spans="2:65" s="1" customFormat="1" ht="27">
      <c r="B447" s="40"/>
      <c r="C447" s="62"/>
      <c r="D447" s="204" t="s">
        <v>171</v>
      </c>
      <c r="E447" s="62"/>
      <c r="F447" s="205" t="s">
        <v>558</v>
      </c>
      <c r="G447" s="62"/>
      <c r="H447" s="62"/>
      <c r="I447" s="162"/>
      <c r="J447" s="62"/>
      <c r="K447" s="62"/>
      <c r="L447" s="60"/>
      <c r="M447" s="206"/>
      <c r="N447" s="41"/>
      <c r="O447" s="41"/>
      <c r="P447" s="41"/>
      <c r="Q447" s="41"/>
      <c r="R447" s="41"/>
      <c r="S447" s="41"/>
      <c r="T447" s="77"/>
      <c r="AT447" s="23" t="s">
        <v>171</v>
      </c>
      <c r="AU447" s="23" t="s">
        <v>82</v>
      </c>
    </row>
    <row r="448" spans="2:65" s="11" customFormat="1">
      <c r="B448" s="207"/>
      <c r="C448" s="208"/>
      <c r="D448" s="204" t="s">
        <v>173</v>
      </c>
      <c r="E448" s="209" t="s">
        <v>21</v>
      </c>
      <c r="F448" s="210" t="s">
        <v>908</v>
      </c>
      <c r="G448" s="208"/>
      <c r="H448" s="211" t="s">
        <v>21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173</v>
      </c>
      <c r="AU448" s="217" t="s">
        <v>82</v>
      </c>
      <c r="AV448" s="11" t="s">
        <v>80</v>
      </c>
      <c r="AW448" s="11" t="s">
        <v>36</v>
      </c>
      <c r="AX448" s="11" t="s">
        <v>72</v>
      </c>
      <c r="AY448" s="217" t="s">
        <v>162</v>
      </c>
    </row>
    <row r="449" spans="2:65" s="11" customFormat="1">
      <c r="B449" s="207"/>
      <c r="C449" s="208"/>
      <c r="D449" s="204" t="s">
        <v>173</v>
      </c>
      <c r="E449" s="209" t="s">
        <v>21</v>
      </c>
      <c r="F449" s="210" t="s">
        <v>559</v>
      </c>
      <c r="G449" s="208"/>
      <c r="H449" s="211" t="s">
        <v>21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173</v>
      </c>
      <c r="AU449" s="217" t="s">
        <v>82</v>
      </c>
      <c r="AV449" s="11" t="s">
        <v>80</v>
      </c>
      <c r="AW449" s="11" t="s">
        <v>36</v>
      </c>
      <c r="AX449" s="11" t="s">
        <v>72</v>
      </c>
      <c r="AY449" s="217" t="s">
        <v>162</v>
      </c>
    </row>
    <row r="450" spans="2:65" s="12" customFormat="1">
      <c r="B450" s="218"/>
      <c r="C450" s="219"/>
      <c r="D450" s="204" t="s">
        <v>173</v>
      </c>
      <c r="E450" s="220" t="s">
        <v>21</v>
      </c>
      <c r="F450" s="221" t="s">
        <v>238</v>
      </c>
      <c r="G450" s="219"/>
      <c r="H450" s="222">
        <v>10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173</v>
      </c>
      <c r="AU450" s="228" t="s">
        <v>82</v>
      </c>
      <c r="AV450" s="12" t="s">
        <v>82</v>
      </c>
      <c r="AW450" s="12" t="s">
        <v>36</v>
      </c>
      <c r="AX450" s="12" t="s">
        <v>72</v>
      </c>
      <c r="AY450" s="228" t="s">
        <v>162</v>
      </c>
    </row>
    <row r="451" spans="2:65" s="13" customFormat="1">
      <c r="B451" s="229"/>
      <c r="C451" s="230"/>
      <c r="D451" s="204" t="s">
        <v>173</v>
      </c>
      <c r="E451" s="251" t="s">
        <v>21</v>
      </c>
      <c r="F451" s="252" t="s">
        <v>177</v>
      </c>
      <c r="G451" s="230"/>
      <c r="H451" s="253">
        <v>10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173</v>
      </c>
      <c r="AU451" s="240" t="s">
        <v>82</v>
      </c>
      <c r="AV451" s="13" t="s">
        <v>169</v>
      </c>
      <c r="AW451" s="13" t="s">
        <v>36</v>
      </c>
      <c r="AX451" s="13" t="s">
        <v>80</v>
      </c>
      <c r="AY451" s="240" t="s">
        <v>162</v>
      </c>
    </row>
    <row r="452" spans="2:65" s="10" customFormat="1" ht="29.85" customHeight="1">
      <c r="B452" s="175"/>
      <c r="C452" s="176"/>
      <c r="D452" s="189" t="s">
        <v>71</v>
      </c>
      <c r="E452" s="190" t="s">
        <v>231</v>
      </c>
      <c r="F452" s="190" t="s">
        <v>560</v>
      </c>
      <c r="G452" s="176"/>
      <c r="H452" s="176"/>
      <c r="I452" s="179"/>
      <c r="J452" s="191">
        <f>BK452</f>
        <v>0</v>
      </c>
      <c r="K452" s="176"/>
      <c r="L452" s="181"/>
      <c r="M452" s="182"/>
      <c r="N452" s="183"/>
      <c r="O452" s="183"/>
      <c r="P452" s="184">
        <f>SUM(P453:P483)</f>
        <v>0</v>
      </c>
      <c r="Q452" s="183"/>
      <c r="R452" s="184">
        <f>SUM(R453:R483)</f>
        <v>4.3700000000000003E-2</v>
      </c>
      <c r="S452" s="183"/>
      <c r="T452" s="185">
        <f>SUM(T453:T483)</f>
        <v>371.20800000000003</v>
      </c>
      <c r="AR452" s="186" t="s">
        <v>80</v>
      </c>
      <c r="AT452" s="187" t="s">
        <v>71</v>
      </c>
      <c r="AU452" s="187" t="s">
        <v>80</v>
      </c>
      <c r="AY452" s="186" t="s">
        <v>162</v>
      </c>
      <c r="BK452" s="188">
        <f>SUM(BK453:BK483)</f>
        <v>0</v>
      </c>
    </row>
    <row r="453" spans="2:65" s="1" customFormat="1" ht="20.45" customHeight="1">
      <c r="B453" s="40"/>
      <c r="C453" s="192" t="s">
        <v>561</v>
      </c>
      <c r="D453" s="192" t="s">
        <v>164</v>
      </c>
      <c r="E453" s="193" t="s">
        <v>562</v>
      </c>
      <c r="F453" s="194" t="s">
        <v>563</v>
      </c>
      <c r="G453" s="195" t="s">
        <v>262</v>
      </c>
      <c r="H453" s="196">
        <v>29</v>
      </c>
      <c r="I453" s="197"/>
      <c r="J453" s="198">
        <f>ROUND(I453*H453,2)</f>
        <v>0</v>
      </c>
      <c r="K453" s="194" t="s">
        <v>168</v>
      </c>
      <c r="L453" s="60"/>
      <c r="M453" s="199" t="s">
        <v>21</v>
      </c>
      <c r="N453" s="200" t="s">
        <v>43</v>
      </c>
      <c r="O453" s="41"/>
      <c r="P453" s="201">
        <f>O453*H453</f>
        <v>0</v>
      </c>
      <c r="Q453" s="201">
        <v>0</v>
      </c>
      <c r="R453" s="201">
        <f>Q453*H453</f>
        <v>0</v>
      </c>
      <c r="S453" s="201">
        <v>0</v>
      </c>
      <c r="T453" s="202">
        <f>S453*H453</f>
        <v>0</v>
      </c>
      <c r="AR453" s="23" t="s">
        <v>169</v>
      </c>
      <c r="AT453" s="23" t="s">
        <v>164</v>
      </c>
      <c r="AU453" s="23" t="s">
        <v>82</v>
      </c>
      <c r="AY453" s="23" t="s">
        <v>162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3" t="s">
        <v>80</v>
      </c>
      <c r="BK453" s="203">
        <f>ROUND(I453*H453,2)</f>
        <v>0</v>
      </c>
      <c r="BL453" s="23" t="s">
        <v>169</v>
      </c>
      <c r="BM453" s="23" t="s">
        <v>1000</v>
      </c>
    </row>
    <row r="454" spans="2:65" s="1" customFormat="1" ht="54">
      <c r="B454" s="40"/>
      <c r="C454" s="62"/>
      <c r="D454" s="204" t="s">
        <v>171</v>
      </c>
      <c r="E454" s="62"/>
      <c r="F454" s="205" t="s">
        <v>565</v>
      </c>
      <c r="G454" s="62"/>
      <c r="H454" s="62"/>
      <c r="I454" s="162"/>
      <c r="J454" s="62"/>
      <c r="K454" s="62"/>
      <c r="L454" s="60"/>
      <c r="M454" s="206"/>
      <c r="N454" s="41"/>
      <c r="O454" s="41"/>
      <c r="P454" s="41"/>
      <c r="Q454" s="41"/>
      <c r="R454" s="41"/>
      <c r="S454" s="41"/>
      <c r="T454" s="77"/>
      <c r="AT454" s="23" t="s">
        <v>171</v>
      </c>
      <c r="AU454" s="23" t="s">
        <v>82</v>
      </c>
    </row>
    <row r="455" spans="2:65" s="11" customFormat="1">
      <c r="B455" s="207"/>
      <c r="C455" s="208"/>
      <c r="D455" s="204" t="s">
        <v>173</v>
      </c>
      <c r="E455" s="209" t="s">
        <v>21</v>
      </c>
      <c r="F455" s="210" t="s">
        <v>908</v>
      </c>
      <c r="G455" s="208"/>
      <c r="H455" s="211" t="s">
        <v>21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173</v>
      </c>
      <c r="AU455" s="217" t="s">
        <v>82</v>
      </c>
      <c r="AV455" s="11" t="s">
        <v>80</v>
      </c>
      <c r="AW455" s="11" t="s">
        <v>36</v>
      </c>
      <c r="AX455" s="11" t="s">
        <v>72</v>
      </c>
      <c r="AY455" s="217" t="s">
        <v>162</v>
      </c>
    </row>
    <row r="456" spans="2:65" s="11" customFormat="1">
      <c r="B456" s="207"/>
      <c r="C456" s="208"/>
      <c r="D456" s="204" t="s">
        <v>173</v>
      </c>
      <c r="E456" s="209" t="s">
        <v>21</v>
      </c>
      <c r="F456" s="210" t="s">
        <v>566</v>
      </c>
      <c r="G456" s="208"/>
      <c r="H456" s="211" t="s">
        <v>21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173</v>
      </c>
      <c r="AU456" s="217" t="s">
        <v>82</v>
      </c>
      <c r="AV456" s="11" t="s">
        <v>80</v>
      </c>
      <c r="AW456" s="11" t="s">
        <v>36</v>
      </c>
      <c r="AX456" s="11" t="s">
        <v>72</v>
      </c>
      <c r="AY456" s="217" t="s">
        <v>162</v>
      </c>
    </row>
    <row r="457" spans="2:65" s="12" customFormat="1">
      <c r="B457" s="218"/>
      <c r="C457" s="219"/>
      <c r="D457" s="204" t="s">
        <v>173</v>
      </c>
      <c r="E457" s="220" t="s">
        <v>21</v>
      </c>
      <c r="F457" s="221" t="s">
        <v>362</v>
      </c>
      <c r="G457" s="219"/>
      <c r="H457" s="222">
        <v>29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173</v>
      </c>
      <c r="AU457" s="228" t="s">
        <v>82</v>
      </c>
      <c r="AV457" s="12" t="s">
        <v>82</v>
      </c>
      <c r="AW457" s="12" t="s">
        <v>36</v>
      </c>
      <c r="AX457" s="12" t="s">
        <v>72</v>
      </c>
      <c r="AY457" s="228" t="s">
        <v>162</v>
      </c>
    </row>
    <row r="458" spans="2:65" s="13" customFormat="1">
      <c r="B458" s="229"/>
      <c r="C458" s="230"/>
      <c r="D458" s="231" t="s">
        <v>173</v>
      </c>
      <c r="E458" s="232" t="s">
        <v>21</v>
      </c>
      <c r="F458" s="233" t="s">
        <v>177</v>
      </c>
      <c r="G458" s="230"/>
      <c r="H458" s="234">
        <v>29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173</v>
      </c>
      <c r="AU458" s="240" t="s">
        <v>82</v>
      </c>
      <c r="AV458" s="13" t="s">
        <v>169</v>
      </c>
      <c r="AW458" s="13" t="s">
        <v>36</v>
      </c>
      <c r="AX458" s="13" t="s">
        <v>80</v>
      </c>
      <c r="AY458" s="240" t="s">
        <v>162</v>
      </c>
    </row>
    <row r="459" spans="2:65" s="1" customFormat="1" ht="20.45" customHeight="1">
      <c r="B459" s="40"/>
      <c r="C459" s="192" t="s">
        <v>568</v>
      </c>
      <c r="D459" s="192" t="s">
        <v>164</v>
      </c>
      <c r="E459" s="193" t="s">
        <v>569</v>
      </c>
      <c r="F459" s="194" t="s">
        <v>570</v>
      </c>
      <c r="G459" s="195" t="s">
        <v>412</v>
      </c>
      <c r="H459" s="196">
        <v>4</v>
      </c>
      <c r="I459" s="197"/>
      <c r="J459" s="198">
        <f>ROUND(I459*H459,2)</f>
        <v>0</v>
      </c>
      <c r="K459" s="194" t="s">
        <v>168</v>
      </c>
      <c r="L459" s="60"/>
      <c r="M459" s="199" t="s">
        <v>21</v>
      </c>
      <c r="N459" s="200" t="s">
        <v>43</v>
      </c>
      <c r="O459" s="41"/>
      <c r="P459" s="201">
        <f>O459*H459</f>
        <v>0</v>
      </c>
      <c r="Q459" s="201">
        <v>5.7800000000000004E-3</v>
      </c>
      <c r="R459" s="201">
        <f>Q459*H459</f>
        <v>2.3120000000000002E-2</v>
      </c>
      <c r="S459" s="201">
        <v>0</v>
      </c>
      <c r="T459" s="202">
        <f>S459*H459</f>
        <v>0</v>
      </c>
      <c r="AR459" s="23" t="s">
        <v>169</v>
      </c>
      <c r="AT459" s="23" t="s">
        <v>164</v>
      </c>
      <c r="AU459" s="23" t="s">
        <v>82</v>
      </c>
      <c r="AY459" s="23" t="s">
        <v>162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80</v>
      </c>
      <c r="BK459" s="203">
        <f>ROUND(I459*H459,2)</f>
        <v>0</v>
      </c>
      <c r="BL459" s="23" t="s">
        <v>169</v>
      </c>
      <c r="BM459" s="23" t="s">
        <v>1001</v>
      </c>
    </row>
    <row r="460" spans="2:65" s="1" customFormat="1" ht="27">
      <c r="B460" s="40"/>
      <c r="C460" s="62"/>
      <c r="D460" s="204" t="s">
        <v>171</v>
      </c>
      <c r="E460" s="62"/>
      <c r="F460" s="205" t="s">
        <v>572</v>
      </c>
      <c r="G460" s="62"/>
      <c r="H460" s="62"/>
      <c r="I460" s="162"/>
      <c r="J460" s="62"/>
      <c r="K460" s="62"/>
      <c r="L460" s="60"/>
      <c r="M460" s="206"/>
      <c r="N460" s="41"/>
      <c r="O460" s="41"/>
      <c r="P460" s="41"/>
      <c r="Q460" s="41"/>
      <c r="R460" s="41"/>
      <c r="S460" s="41"/>
      <c r="T460" s="77"/>
      <c r="AT460" s="23" t="s">
        <v>171</v>
      </c>
      <c r="AU460" s="23" t="s">
        <v>82</v>
      </c>
    </row>
    <row r="461" spans="2:65" s="11" customFormat="1">
      <c r="B461" s="207"/>
      <c r="C461" s="208"/>
      <c r="D461" s="204" t="s">
        <v>173</v>
      </c>
      <c r="E461" s="209" t="s">
        <v>21</v>
      </c>
      <c r="F461" s="210" t="s">
        <v>1002</v>
      </c>
      <c r="G461" s="208"/>
      <c r="H461" s="211" t="s">
        <v>21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173</v>
      </c>
      <c r="AU461" s="217" t="s">
        <v>82</v>
      </c>
      <c r="AV461" s="11" t="s">
        <v>80</v>
      </c>
      <c r="AW461" s="11" t="s">
        <v>36</v>
      </c>
      <c r="AX461" s="11" t="s">
        <v>72</v>
      </c>
      <c r="AY461" s="217" t="s">
        <v>162</v>
      </c>
    </row>
    <row r="462" spans="2:65" s="12" customFormat="1">
      <c r="B462" s="218"/>
      <c r="C462" s="219"/>
      <c r="D462" s="204" t="s">
        <v>173</v>
      </c>
      <c r="E462" s="220" t="s">
        <v>21</v>
      </c>
      <c r="F462" s="221" t="s">
        <v>169</v>
      </c>
      <c r="G462" s="219"/>
      <c r="H462" s="222">
        <v>4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173</v>
      </c>
      <c r="AU462" s="228" t="s">
        <v>82</v>
      </c>
      <c r="AV462" s="12" t="s">
        <v>82</v>
      </c>
      <c r="AW462" s="12" t="s">
        <v>36</v>
      </c>
      <c r="AX462" s="12" t="s">
        <v>72</v>
      </c>
      <c r="AY462" s="228" t="s">
        <v>162</v>
      </c>
    </row>
    <row r="463" spans="2:65" s="13" customFormat="1">
      <c r="B463" s="229"/>
      <c r="C463" s="230"/>
      <c r="D463" s="231" t="s">
        <v>173</v>
      </c>
      <c r="E463" s="232" t="s">
        <v>21</v>
      </c>
      <c r="F463" s="233" t="s">
        <v>177</v>
      </c>
      <c r="G463" s="230"/>
      <c r="H463" s="234">
        <v>4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173</v>
      </c>
      <c r="AU463" s="240" t="s">
        <v>82</v>
      </c>
      <c r="AV463" s="13" t="s">
        <v>169</v>
      </c>
      <c r="AW463" s="13" t="s">
        <v>36</v>
      </c>
      <c r="AX463" s="13" t="s">
        <v>80</v>
      </c>
      <c r="AY463" s="240" t="s">
        <v>162</v>
      </c>
    </row>
    <row r="464" spans="2:65" s="1" customFormat="1" ht="28.9" customHeight="1">
      <c r="B464" s="40"/>
      <c r="C464" s="192" t="s">
        <v>428</v>
      </c>
      <c r="D464" s="192" t="s">
        <v>164</v>
      </c>
      <c r="E464" s="193" t="s">
        <v>574</v>
      </c>
      <c r="F464" s="194" t="s">
        <v>575</v>
      </c>
      <c r="G464" s="195" t="s">
        <v>167</v>
      </c>
      <c r="H464" s="196">
        <v>14</v>
      </c>
      <c r="I464" s="197"/>
      <c r="J464" s="198">
        <f>ROUND(I464*H464,2)</f>
        <v>0</v>
      </c>
      <c r="K464" s="194" t="s">
        <v>168</v>
      </c>
      <c r="L464" s="60"/>
      <c r="M464" s="199" t="s">
        <v>21</v>
      </c>
      <c r="N464" s="200" t="s">
        <v>43</v>
      </c>
      <c r="O464" s="41"/>
      <c r="P464" s="201">
        <f>O464*H464</f>
        <v>0</v>
      </c>
      <c r="Q464" s="201">
        <v>1.47E-3</v>
      </c>
      <c r="R464" s="201">
        <f>Q464*H464</f>
        <v>2.0580000000000001E-2</v>
      </c>
      <c r="S464" s="201">
        <v>2.4470000000000001</v>
      </c>
      <c r="T464" s="202">
        <f>S464*H464</f>
        <v>34.258000000000003</v>
      </c>
      <c r="AR464" s="23" t="s">
        <v>169</v>
      </c>
      <c r="AT464" s="23" t="s">
        <v>164</v>
      </c>
      <c r="AU464" s="23" t="s">
        <v>82</v>
      </c>
      <c r="AY464" s="23" t="s">
        <v>162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3" t="s">
        <v>80</v>
      </c>
      <c r="BK464" s="203">
        <f>ROUND(I464*H464,2)</f>
        <v>0</v>
      </c>
      <c r="BL464" s="23" t="s">
        <v>169</v>
      </c>
      <c r="BM464" s="23" t="s">
        <v>1003</v>
      </c>
    </row>
    <row r="465" spans="2:65" s="1" customFormat="1" ht="40.5">
      <c r="B465" s="40"/>
      <c r="C465" s="62"/>
      <c r="D465" s="204" t="s">
        <v>171</v>
      </c>
      <c r="E465" s="62"/>
      <c r="F465" s="205" t="s">
        <v>577</v>
      </c>
      <c r="G465" s="62"/>
      <c r="H465" s="62"/>
      <c r="I465" s="162"/>
      <c r="J465" s="62"/>
      <c r="K465" s="62"/>
      <c r="L465" s="60"/>
      <c r="M465" s="206"/>
      <c r="N465" s="41"/>
      <c r="O465" s="41"/>
      <c r="P465" s="41"/>
      <c r="Q465" s="41"/>
      <c r="R465" s="41"/>
      <c r="S465" s="41"/>
      <c r="T465" s="77"/>
      <c r="AT465" s="23" t="s">
        <v>171</v>
      </c>
      <c r="AU465" s="23" t="s">
        <v>82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908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1" customFormat="1">
      <c r="B467" s="207"/>
      <c r="C467" s="208"/>
      <c r="D467" s="204" t="s">
        <v>173</v>
      </c>
      <c r="E467" s="209" t="s">
        <v>21</v>
      </c>
      <c r="F467" s="210" t="s">
        <v>578</v>
      </c>
      <c r="G467" s="208"/>
      <c r="H467" s="211" t="s">
        <v>21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173</v>
      </c>
      <c r="AU467" s="217" t="s">
        <v>82</v>
      </c>
      <c r="AV467" s="11" t="s">
        <v>80</v>
      </c>
      <c r="AW467" s="11" t="s">
        <v>36</v>
      </c>
      <c r="AX467" s="11" t="s">
        <v>72</v>
      </c>
      <c r="AY467" s="217" t="s">
        <v>162</v>
      </c>
    </row>
    <row r="468" spans="2:65" s="12" customFormat="1">
      <c r="B468" s="218"/>
      <c r="C468" s="219"/>
      <c r="D468" s="204" t="s">
        <v>173</v>
      </c>
      <c r="E468" s="220" t="s">
        <v>21</v>
      </c>
      <c r="F468" s="221" t="s">
        <v>265</v>
      </c>
      <c r="G468" s="219"/>
      <c r="H468" s="222">
        <v>14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173</v>
      </c>
      <c r="AU468" s="228" t="s">
        <v>82</v>
      </c>
      <c r="AV468" s="12" t="s">
        <v>82</v>
      </c>
      <c r="AW468" s="12" t="s">
        <v>36</v>
      </c>
      <c r="AX468" s="12" t="s">
        <v>72</v>
      </c>
      <c r="AY468" s="228" t="s">
        <v>162</v>
      </c>
    </row>
    <row r="469" spans="2:65" s="13" customFormat="1">
      <c r="B469" s="229"/>
      <c r="C469" s="230"/>
      <c r="D469" s="231" t="s">
        <v>173</v>
      </c>
      <c r="E469" s="232" t="s">
        <v>21</v>
      </c>
      <c r="F469" s="233" t="s">
        <v>177</v>
      </c>
      <c r="G469" s="230"/>
      <c r="H469" s="234">
        <v>14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173</v>
      </c>
      <c r="AU469" s="240" t="s">
        <v>82</v>
      </c>
      <c r="AV469" s="13" t="s">
        <v>169</v>
      </c>
      <c r="AW469" s="13" t="s">
        <v>36</v>
      </c>
      <c r="AX469" s="13" t="s">
        <v>80</v>
      </c>
      <c r="AY469" s="240" t="s">
        <v>162</v>
      </c>
    </row>
    <row r="470" spans="2:65" s="1" customFormat="1" ht="20.45" customHeight="1">
      <c r="B470" s="40"/>
      <c r="C470" s="192" t="s">
        <v>549</v>
      </c>
      <c r="D470" s="192" t="s">
        <v>164</v>
      </c>
      <c r="E470" s="193" t="s">
        <v>579</v>
      </c>
      <c r="F470" s="194" t="s">
        <v>580</v>
      </c>
      <c r="G470" s="195" t="s">
        <v>167</v>
      </c>
      <c r="H470" s="196">
        <v>11</v>
      </c>
      <c r="I470" s="197"/>
      <c r="J470" s="198">
        <f>ROUND(I470*H470,2)</f>
        <v>0</v>
      </c>
      <c r="K470" s="194" t="s">
        <v>168</v>
      </c>
      <c r="L470" s="60"/>
      <c r="M470" s="199" t="s">
        <v>21</v>
      </c>
      <c r="N470" s="200" t="s">
        <v>43</v>
      </c>
      <c r="O470" s="41"/>
      <c r="P470" s="201">
        <f>O470*H470</f>
        <v>0</v>
      </c>
      <c r="Q470" s="201">
        <v>0</v>
      </c>
      <c r="R470" s="201">
        <f>Q470*H470</f>
        <v>0</v>
      </c>
      <c r="S470" s="201">
        <v>2.65</v>
      </c>
      <c r="T470" s="202">
        <f>S470*H470</f>
        <v>29.15</v>
      </c>
      <c r="AR470" s="23" t="s">
        <v>169</v>
      </c>
      <c r="AT470" s="23" t="s">
        <v>164</v>
      </c>
      <c r="AU470" s="23" t="s">
        <v>82</v>
      </c>
      <c r="AY470" s="23" t="s">
        <v>162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80</v>
      </c>
      <c r="BK470" s="203">
        <f>ROUND(I470*H470,2)</f>
        <v>0</v>
      </c>
      <c r="BL470" s="23" t="s">
        <v>169</v>
      </c>
      <c r="BM470" s="23" t="s">
        <v>1004</v>
      </c>
    </row>
    <row r="471" spans="2:65" s="1" customFormat="1" ht="40.5">
      <c r="B471" s="40"/>
      <c r="C471" s="62"/>
      <c r="D471" s="204" t="s">
        <v>171</v>
      </c>
      <c r="E471" s="62"/>
      <c r="F471" s="205" t="s">
        <v>582</v>
      </c>
      <c r="G471" s="62"/>
      <c r="H471" s="62"/>
      <c r="I471" s="162"/>
      <c r="J471" s="62"/>
      <c r="K471" s="62"/>
      <c r="L471" s="60"/>
      <c r="M471" s="206"/>
      <c r="N471" s="41"/>
      <c r="O471" s="41"/>
      <c r="P471" s="41"/>
      <c r="Q471" s="41"/>
      <c r="R471" s="41"/>
      <c r="S471" s="41"/>
      <c r="T471" s="77"/>
      <c r="AT471" s="23" t="s">
        <v>171</v>
      </c>
      <c r="AU471" s="23" t="s">
        <v>82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908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1" customFormat="1">
      <c r="B473" s="207"/>
      <c r="C473" s="208"/>
      <c r="D473" s="204" t="s">
        <v>173</v>
      </c>
      <c r="E473" s="209" t="s">
        <v>21</v>
      </c>
      <c r="F473" s="210" t="s">
        <v>583</v>
      </c>
      <c r="G473" s="208"/>
      <c r="H473" s="211" t="s">
        <v>21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173</v>
      </c>
      <c r="AU473" s="217" t="s">
        <v>82</v>
      </c>
      <c r="AV473" s="11" t="s">
        <v>80</v>
      </c>
      <c r="AW473" s="11" t="s">
        <v>36</v>
      </c>
      <c r="AX473" s="11" t="s">
        <v>72</v>
      </c>
      <c r="AY473" s="217" t="s">
        <v>162</v>
      </c>
    </row>
    <row r="474" spans="2:65" s="12" customFormat="1">
      <c r="B474" s="218"/>
      <c r="C474" s="219"/>
      <c r="D474" s="204" t="s">
        <v>173</v>
      </c>
      <c r="E474" s="220" t="s">
        <v>21</v>
      </c>
      <c r="F474" s="221" t="s">
        <v>245</v>
      </c>
      <c r="G474" s="219"/>
      <c r="H474" s="222">
        <v>11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173</v>
      </c>
      <c r="AU474" s="228" t="s">
        <v>82</v>
      </c>
      <c r="AV474" s="12" t="s">
        <v>82</v>
      </c>
      <c r="AW474" s="12" t="s">
        <v>36</v>
      </c>
      <c r="AX474" s="12" t="s">
        <v>72</v>
      </c>
      <c r="AY474" s="228" t="s">
        <v>162</v>
      </c>
    </row>
    <row r="475" spans="2:65" s="13" customFormat="1">
      <c r="B475" s="229"/>
      <c r="C475" s="230"/>
      <c r="D475" s="231" t="s">
        <v>173</v>
      </c>
      <c r="E475" s="232" t="s">
        <v>21</v>
      </c>
      <c r="F475" s="233" t="s">
        <v>177</v>
      </c>
      <c r="G475" s="230"/>
      <c r="H475" s="234">
        <v>11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173</v>
      </c>
      <c r="AU475" s="240" t="s">
        <v>82</v>
      </c>
      <c r="AV475" s="13" t="s">
        <v>169</v>
      </c>
      <c r="AW475" s="13" t="s">
        <v>36</v>
      </c>
      <c r="AX475" s="13" t="s">
        <v>80</v>
      </c>
      <c r="AY475" s="240" t="s">
        <v>162</v>
      </c>
    </row>
    <row r="476" spans="2:65" s="1" customFormat="1" ht="20.45" customHeight="1">
      <c r="B476" s="40"/>
      <c r="C476" s="192" t="s">
        <v>584</v>
      </c>
      <c r="D476" s="192" t="s">
        <v>164</v>
      </c>
      <c r="E476" s="193" t="s">
        <v>585</v>
      </c>
      <c r="F476" s="194" t="s">
        <v>586</v>
      </c>
      <c r="G476" s="195" t="s">
        <v>167</v>
      </c>
      <c r="H476" s="196">
        <v>108</v>
      </c>
      <c r="I476" s="197"/>
      <c r="J476" s="198">
        <f>ROUND(I476*H476,2)</f>
        <v>0</v>
      </c>
      <c r="K476" s="194" t="s">
        <v>168</v>
      </c>
      <c r="L476" s="60"/>
      <c r="M476" s="199" t="s">
        <v>21</v>
      </c>
      <c r="N476" s="200" t="s">
        <v>43</v>
      </c>
      <c r="O476" s="41"/>
      <c r="P476" s="201">
        <f>O476*H476</f>
        <v>0</v>
      </c>
      <c r="Q476" s="201">
        <v>0</v>
      </c>
      <c r="R476" s="201">
        <f>Q476*H476</f>
        <v>0</v>
      </c>
      <c r="S476" s="201">
        <v>2.85</v>
      </c>
      <c r="T476" s="202">
        <f>S476*H476</f>
        <v>307.8</v>
      </c>
      <c r="AR476" s="23" t="s">
        <v>169</v>
      </c>
      <c r="AT476" s="23" t="s">
        <v>164</v>
      </c>
      <c r="AU476" s="23" t="s">
        <v>82</v>
      </c>
      <c r="AY476" s="23" t="s">
        <v>162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3" t="s">
        <v>80</v>
      </c>
      <c r="BK476" s="203">
        <f>ROUND(I476*H476,2)</f>
        <v>0</v>
      </c>
      <c r="BL476" s="23" t="s">
        <v>169</v>
      </c>
      <c r="BM476" s="23" t="s">
        <v>1005</v>
      </c>
    </row>
    <row r="477" spans="2:65" s="1" customFormat="1" ht="40.5">
      <c r="B477" s="40"/>
      <c r="C477" s="62"/>
      <c r="D477" s="204" t="s">
        <v>171</v>
      </c>
      <c r="E477" s="62"/>
      <c r="F477" s="205" t="s">
        <v>588</v>
      </c>
      <c r="G477" s="62"/>
      <c r="H477" s="62"/>
      <c r="I477" s="162"/>
      <c r="J477" s="62"/>
      <c r="K477" s="62"/>
      <c r="L477" s="60"/>
      <c r="M477" s="206"/>
      <c r="N477" s="41"/>
      <c r="O477" s="41"/>
      <c r="P477" s="41"/>
      <c r="Q477" s="41"/>
      <c r="R477" s="41"/>
      <c r="S477" s="41"/>
      <c r="T477" s="77"/>
      <c r="AT477" s="23" t="s">
        <v>171</v>
      </c>
      <c r="AU477" s="23" t="s">
        <v>82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908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1" customFormat="1">
      <c r="B479" s="207"/>
      <c r="C479" s="208"/>
      <c r="D479" s="204" t="s">
        <v>173</v>
      </c>
      <c r="E479" s="209" t="s">
        <v>21</v>
      </c>
      <c r="F479" s="210" t="s">
        <v>589</v>
      </c>
      <c r="G479" s="208"/>
      <c r="H479" s="211" t="s">
        <v>21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173</v>
      </c>
      <c r="AU479" s="217" t="s">
        <v>82</v>
      </c>
      <c r="AV479" s="11" t="s">
        <v>80</v>
      </c>
      <c r="AW479" s="11" t="s">
        <v>36</v>
      </c>
      <c r="AX479" s="11" t="s">
        <v>72</v>
      </c>
      <c r="AY479" s="217" t="s">
        <v>162</v>
      </c>
    </row>
    <row r="480" spans="2:65" s="12" customFormat="1">
      <c r="B480" s="218"/>
      <c r="C480" s="219"/>
      <c r="D480" s="204" t="s">
        <v>173</v>
      </c>
      <c r="E480" s="220" t="s">
        <v>21</v>
      </c>
      <c r="F480" s="221" t="s">
        <v>1006</v>
      </c>
      <c r="G480" s="219"/>
      <c r="H480" s="222">
        <v>87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173</v>
      </c>
      <c r="AU480" s="228" t="s">
        <v>82</v>
      </c>
      <c r="AV480" s="12" t="s">
        <v>82</v>
      </c>
      <c r="AW480" s="12" t="s">
        <v>36</v>
      </c>
      <c r="AX480" s="12" t="s">
        <v>72</v>
      </c>
      <c r="AY480" s="228" t="s">
        <v>162</v>
      </c>
    </row>
    <row r="481" spans="2:65" s="11" customFormat="1">
      <c r="B481" s="207"/>
      <c r="C481" s="208"/>
      <c r="D481" s="204" t="s">
        <v>173</v>
      </c>
      <c r="E481" s="209" t="s">
        <v>21</v>
      </c>
      <c r="F481" s="210" t="s">
        <v>591</v>
      </c>
      <c r="G481" s="208"/>
      <c r="H481" s="211" t="s">
        <v>21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173</v>
      </c>
      <c r="AU481" s="217" t="s">
        <v>82</v>
      </c>
      <c r="AV481" s="11" t="s">
        <v>80</v>
      </c>
      <c r="AW481" s="11" t="s">
        <v>36</v>
      </c>
      <c r="AX481" s="11" t="s">
        <v>72</v>
      </c>
      <c r="AY481" s="217" t="s">
        <v>162</v>
      </c>
    </row>
    <row r="482" spans="2:65" s="12" customFormat="1">
      <c r="B482" s="218"/>
      <c r="C482" s="219"/>
      <c r="D482" s="204" t="s">
        <v>173</v>
      </c>
      <c r="E482" s="220" t="s">
        <v>21</v>
      </c>
      <c r="F482" s="221" t="s">
        <v>9</v>
      </c>
      <c r="G482" s="219"/>
      <c r="H482" s="222">
        <v>21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173</v>
      </c>
      <c r="AU482" s="228" t="s">
        <v>82</v>
      </c>
      <c r="AV482" s="12" t="s">
        <v>82</v>
      </c>
      <c r="AW482" s="12" t="s">
        <v>36</v>
      </c>
      <c r="AX482" s="12" t="s">
        <v>72</v>
      </c>
      <c r="AY482" s="228" t="s">
        <v>162</v>
      </c>
    </row>
    <row r="483" spans="2:65" s="13" customFormat="1">
      <c r="B483" s="229"/>
      <c r="C483" s="230"/>
      <c r="D483" s="204" t="s">
        <v>173</v>
      </c>
      <c r="E483" s="251" t="s">
        <v>21</v>
      </c>
      <c r="F483" s="252" t="s">
        <v>177</v>
      </c>
      <c r="G483" s="230"/>
      <c r="H483" s="253">
        <v>108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173</v>
      </c>
      <c r="AU483" s="240" t="s">
        <v>82</v>
      </c>
      <c r="AV483" s="13" t="s">
        <v>169</v>
      </c>
      <c r="AW483" s="13" t="s">
        <v>36</v>
      </c>
      <c r="AX483" s="13" t="s">
        <v>80</v>
      </c>
      <c r="AY483" s="240" t="s">
        <v>162</v>
      </c>
    </row>
    <row r="484" spans="2:65" s="10" customFormat="1" ht="29.85" customHeight="1">
      <c r="B484" s="175"/>
      <c r="C484" s="176"/>
      <c r="D484" s="189" t="s">
        <v>71</v>
      </c>
      <c r="E484" s="190" t="s">
        <v>592</v>
      </c>
      <c r="F484" s="190" t="s">
        <v>593</v>
      </c>
      <c r="G484" s="176"/>
      <c r="H484" s="176"/>
      <c r="I484" s="179"/>
      <c r="J484" s="191">
        <f>BK484</f>
        <v>0</v>
      </c>
      <c r="K484" s="176"/>
      <c r="L484" s="181"/>
      <c r="M484" s="182"/>
      <c r="N484" s="183"/>
      <c r="O484" s="183"/>
      <c r="P484" s="184">
        <f>SUM(P485:P520)</f>
        <v>0</v>
      </c>
      <c r="Q484" s="183"/>
      <c r="R484" s="184">
        <f>SUM(R485:R520)</f>
        <v>0</v>
      </c>
      <c r="S484" s="183"/>
      <c r="T484" s="185">
        <f>SUM(T485:T520)</f>
        <v>0</v>
      </c>
      <c r="AR484" s="186" t="s">
        <v>80</v>
      </c>
      <c r="AT484" s="187" t="s">
        <v>71</v>
      </c>
      <c r="AU484" s="187" t="s">
        <v>80</v>
      </c>
      <c r="AY484" s="186" t="s">
        <v>162</v>
      </c>
      <c r="BK484" s="188">
        <f>SUM(BK485:BK520)</f>
        <v>0</v>
      </c>
    </row>
    <row r="485" spans="2:65" s="1" customFormat="1" ht="20.45" customHeight="1">
      <c r="B485" s="40"/>
      <c r="C485" s="192" t="s">
        <v>594</v>
      </c>
      <c r="D485" s="192" t="s">
        <v>164</v>
      </c>
      <c r="E485" s="193" t="s">
        <v>595</v>
      </c>
      <c r="F485" s="194" t="s">
        <v>596</v>
      </c>
      <c r="G485" s="195" t="s">
        <v>365</v>
      </c>
      <c r="H485" s="196">
        <v>63.408000000000001</v>
      </c>
      <c r="I485" s="197"/>
      <c r="J485" s="198">
        <f>ROUND(I485*H485,2)</f>
        <v>0</v>
      </c>
      <c r="K485" s="194" t="s">
        <v>168</v>
      </c>
      <c r="L485" s="60"/>
      <c r="M485" s="199" t="s">
        <v>21</v>
      </c>
      <c r="N485" s="200" t="s">
        <v>43</v>
      </c>
      <c r="O485" s="41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AR485" s="23" t="s">
        <v>169</v>
      </c>
      <c r="AT485" s="23" t="s">
        <v>164</v>
      </c>
      <c r="AU485" s="23" t="s">
        <v>82</v>
      </c>
      <c r="AY485" s="23" t="s">
        <v>162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3" t="s">
        <v>80</v>
      </c>
      <c r="BK485" s="203">
        <f>ROUND(I485*H485,2)</f>
        <v>0</v>
      </c>
      <c r="BL485" s="23" t="s">
        <v>169</v>
      </c>
      <c r="BM485" s="23" t="s">
        <v>1007</v>
      </c>
    </row>
    <row r="486" spans="2:65" s="1" customFormat="1">
      <c r="B486" s="40"/>
      <c r="C486" s="62"/>
      <c r="D486" s="204" t="s">
        <v>171</v>
      </c>
      <c r="E486" s="62"/>
      <c r="F486" s="205" t="s">
        <v>598</v>
      </c>
      <c r="G486" s="62"/>
      <c r="H486" s="62"/>
      <c r="I486" s="162"/>
      <c r="J486" s="62"/>
      <c r="K486" s="62"/>
      <c r="L486" s="60"/>
      <c r="M486" s="206"/>
      <c r="N486" s="41"/>
      <c r="O486" s="41"/>
      <c r="P486" s="41"/>
      <c r="Q486" s="41"/>
      <c r="R486" s="41"/>
      <c r="S486" s="41"/>
      <c r="T486" s="77"/>
      <c r="AT486" s="23" t="s">
        <v>171</v>
      </c>
      <c r="AU486" s="23" t="s">
        <v>82</v>
      </c>
    </row>
    <row r="487" spans="2:65" s="11" customFormat="1">
      <c r="B487" s="207"/>
      <c r="C487" s="208"/>
      <c r="D487" s="204" t="s">
        <v>173</v>
      </c>
      <c r="E487" s="209" t="s">
        <v>21</v>
      </c>
      <c r="F487" s="210" t="s">
        <v>908</v>
      </c>
      <c r="G487" s="208"/>
      <c r="H487" s="211" t="s">
        <v>21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173</v>
      </c>
      <c r="AU487" s="217" t="s">
        <v>82</v>
      </c>
      <c r="AV487" s="11" t="s">
        <v>80</v>
      </c>
      <c r="AW487" s="11" t="s">
        <v>36</v>
      </c>
      <c r="AX487" s="11" t="s">
        <v>72</v>
      </c>
      <c r="AY487" s="217" t="s">
        <v>162</v>
      </c>
    </row>
    <row r="488" spans="2:65" s="11" customFormat="1">
      <c r="B488" s="207"/>
      <c r="C488" s="208"/>
      <c r="D488" s="204" t="s">
        <v>173</v>
      </c>
      <c r="E488" s="209" t="s">
        <v>21</v>
      </c>
      <c r="F488" s="210" t="s">
        <v>599</v>
      </c>
      <c r="G488" s="208"/>
      <c r="H488" s="211" t="s">
        <v>21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173</v>
      </c>
      <c r="AU488" s="217" t="s">
        <v>82</v>
      </c>
      <c r="AV488" s="11" t="s">
        <v>80</v>
      </c>
      <c r="AW488" s="11" t="s">
        <v>36</v>
      </c>
      <c r="AX488" s="11" t="s">
        <v>72</v>
      </c>
      <c r="AY488" s="217" t="s">
        <v>162</v>
      </c>
    </row>
    <row r="489" spans="2:65" s="12" customFormat="1">
      <c r="B489" s="218"/>
      <c r="C489" s="219"/>
      <c r="D489" s="204" t="s">
        <v>173</v>
      </c>
      <c r="E489" s="220" t="s">
        <v>21</v>
      </c>
      <c r="F489" s="221" t="s">
        <v>1008</v>
      </c>
      <c r="G489" s="219"/>
      <c r="H489" s="222">
        <v>63.408000000000001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173</v>
      </c>
      <c r="AU489" s="228" t="s">
        <v>82</v>
      </c>
      <c r="AV489" s="12" t="s">
        <v>82</v>
      </c>
      <c r="AW489" s="12" t="s">
        <v>36</v>
      </c>
      <c r="AX489" s="12" t="s">
        <v>72</v>
      </c>
      <c r="AY489" s="228" t="s">
        <v>162</v>
      </c>
    </row>
    <row r="490" spans="2:65" s="13" customFormat="1">
      <c r="B490" s="229"/>
      <c r="C490" s="230"/>
      <c r="D490" s="231" t="s">
        <v>173</v>
      </c>
      <c r="E490" s="232" t="s">
        <v>21</v>
      </c>
      <c r="F490" s="233" t="s">
        <v>177</v>
      </c>
      <c r="G490" s="230"/>
      <c r="H490" s="234">
        <v>63.408000000000001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173</v>
      </c>
      <c r="AU490" s="240" t="s">
        <v>82</v>
      </c>
      <c r="AV490" s="13" t="s">
        <v>169</v>
      </c>
      <c r="AW490" s="13" t="s">
        <v>36</v>
      </c>
      <c r="AX490" s="13" t="s">
        <v>80</v>
      </c>
      <c r="AY490" s="240" t="s">
        <v>162</v>
      </c>
    </row>
    <row r="491" spans="2:65" s="1" customFormat="1" ht="28.9" customHeight="1">
      <c r="B491" s="40"/>
      <c r="C491" s="192" t="s">
        <v>601</v>
      </c>
      <c r="D491" s="192" t="s">
        <v>164</v>
      </c>
      <c r="E491" s="193" t="s">
        <v>602</v>
      </c>
      <c r="F491" s="194" t="s">
        <v>603</v>
      </c>
      <c r="G491" s="195" t="s">
        <v>365</v>
      </c>
      <c r="H491" s="196">
        <v>307.8</v>
      </c>
      <c r="I491" s="197"/>
      <c r="J491" s="198">
        <f>ROUND(I491*H491,2)</f>
        <v>0</v>
      </c>
      <c r="K491" s="194" t="s">
        <v>168</v>
      </c>
      <c r="L491" s="60"/>
      <c r="M491" s="199" t="s">
        <v>21</v>
      </c>
      <c r="N491" s="200" t="s">
        <v>43</v>
      </c>
      <c r="O491" s="41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3" t="s">
        <v>169</v>
      </c>
      <c r="AT491" s="23" t="s">
        <v>164</v>
      </c>
      <c r="AU491" s="23" t="s">
        <v>82</v>
      </c>
      <c r="AY491" s="23" t="s">
        <v>162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80</v>
      </c>
      <c r="BK491" s="203">
        <f>ROUND(I491*H491,2)</f>
        <v>0</v>
      </c>
      <c r="BL491" s="23" t="s">
        <v>169</v>
      </c>
      <c r="BM491" s="23" t="s">
        <v>1009</v>
      </c>
    </row>
    <row r="492" spans="2:65" s="1" customFormat="1">
      <c r="B492" s="40"/>
      <c r="C492" s="62"/>
      <c r="D492" s="204" t="s">
        <v>171</v>
      </c>
      <c r="E492" s="62"/>
      <c r="F492" s="205" t="s">
        <v>605</v>
      </c>
      <c r="G492" s="62"/>
      <c r="H492" s="62"/>
      <c r="I492" s="162"/>
      <c r="J492" s="62"/>
      <c r="K492" s="62"/>
      <c r="L492" s="60"/>
      <c r="M492" s="206"/>
      <c r="N492" s="41"/>
      <c r="O492" s="41"/>
      <c r="P492" s="41"/>
      <c r="Q492" s="41"/>
      <c r="R492" s="41"/>
      <c r="S492" s="41"/>
      <c r="T492" s="77"/>
      <c r="AT492" s="23" t="s">
        <v>171</v>
      </c>
      <c r="AU492" s="23" t="s">
        <v>82</v>
      </c>
    </row>
    <row r="493" spans="2:65" s="11" customFormat="1">
      <c r="B493" s="207"/>
      <c r="C493" s="208"/>
      <c r="D493" s="204" t="s">
        <v>173</v>
      </c>
      <c r="E493" s="209" t="s">
        <v>21</v>
      </c>
      <c r="F493" s="210" t="s">
        <v>908</v>
      </c>
      <c r="G493" s="208"/>
      <c r="H493" s="211" t="s">
        <v>21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173</v>
      </c>
      <c r="AU493" s="217" t="s">
        <v>82</v>
      </c>
      <c r="AV493" s="11" t="s">
        <v>80</v>
      </c>
      <c r="AW493" s="11" t="s">
        <v>36</v>
      </c>
      <c r="AX493" s="11" t="s">
        <v>72</v>
      </c>
      <c r="AY493" s="217" t="s">
        <v>162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606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2" customFormat="1">
      <c r="B495" s="218"/>
      <c r="C495" s="219"/>
      <c r="D495" s="204" t="s">
        <v>173</v>
      </c>
      <c r="E495" s="220" t="s">
        <v>21</v>
      </c>
      <c r="F495" s="221" t="s">
        <v>1010</v>
      </c>
      <c r="G495" s="219"/>
      <c r="H495" s="222">
        <v>307.8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173</v>
      </c>
      <c r="AU495" s="228" t="s">
        <v>82</v>
      </c>
      <c r="AV495" s="12" t="s">
        <v>82</v>
      </c>
      <c r="AW495" s="12" t="s">
        <v>36</v>
      </c>
      <c r="AX495" s="12" t="s">
        <v>72</v>
      </c>
      <c r="AY495" s="228" t="s">
        <v>162</v>
      </c>
    </row>
    <row r="496" spans="2:65" s="13" customFormat="1">
      <c r="B496" s="229"/>
      <c r="C496" s="230"/>
      <c r="D496" s="231" t="s">
        <v>173</v>
      </c>
      <c r="E496" s="232" t="s">
        <v>21</v>
      </c>
      <c r="F496" s="233" t="s">
        <v>177</v>
      </c>
      <c r="G496" s="230"/>
      <c r="H496" s="234">
        <v>307.8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173</v>
      </c>
      <c r="AU496" s="240" t="s">
        <v>82</v>
      </c>
      <c r="AV496" s="13" t="s">
        <v>169</v>
      </c>
      <c r="AW496" s="13" t="s">
        <v>36</v>
      </c>
      <c r="AX496" s="13" t="s">
        <v>80</v>
      </c>
      <c r="AY496" s="240" t="s">
        <v>162</v>
      </c>
    </row>
    <row r="497" spans="2:65" s="1" customFormat="1" ht="20.45" customHeight="1">
      <c r="B497" s="40"/>
      <c r="C497" s="192" t="s">
        <v>608</v>
      </c>
      <c r="D497" s="192" t="s">
        <v>164</v>
      </c>
      <c r="E497" s="193" t="s">
        <v>609</v>
      </c>
      <c r="F497" s="194" t="s">
        <v>610</v>
      </c>
      <c r="G497" s="195" t="s">
        <v>365</v>
      </c>
      <c r="H497" s="196">
        <v>307.8</v>
      </c>
      <c r="I497" s="197"/>
      <c r="J497" s="198">
        <f>ROUND(I497*H497,2)</f>
        <v>0</v>
      </c>
      <c r="K497" s="194" t="s">
        <v>168</v>
      </c>
      <c r="L497" s="60"/>
      <c r="M497" s="199" t="s">
        <v>21</v>
      </c>
      <c r="N497" s="200" t="s">
        <v>43</v>
      </c>
      <c r="O497" s="41"/>
      <c r="P497" s="201">
        <f>O497*H497</f>
        <v>0</v>
      </c>
      <c r="Q497" s="201">
        <v>0</v>
      </c>
      <c r="R497" s="201">
        <f>Q497*H497</f>
        <v>0</v>
      </c>
      <c r="S497" s="201">
        <v>0</v>
      </c>
      <c r="T497" s="202">
        <f>S497*H497</f>
        <v>0</v>
      </c>
      <c r="AR497" s="23" t="s">
        <v>169</v>
      </c>
      <c r="AT497" s="23" t="s">
        <v>164</v>
      </c>
      <c r="AU497" s="23" t="s">
        <v>82</v>
      </c>
      <c r="AY497" s="23" t="s">
        <v>162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80</v>
      </c>
      <c r="BK497" s="203">
        <f>ROUND(I497*H497,2)</f>
        <v>0</v>
      </c>
      <c r="BL497" s="23" t="s">
        <v>169</v>
      </c>
      <c r="BM497" s="23" t="s">
        <v>1011</v>
      </c>
    </row>
    <row r="498" spans="2:65" s="1" customFormat="1" ht="40.5">
      <c r="B498" s="40"/>
      <c r="C498" s="62"/>
      <c r="D498" s="204" t="s">
        <v>171</v>
      </c>
      <c r="E498" s="62"/>
      <c r="F498" s="205" t="s">
        <v>612</v>
      </c>
      <c r="G498" s="62"/>
      <c r="H498" s="62"/>
      <c r="I498" s="162"/>
      <c r="J498" s="62"/>
      <c r="K498" s="62"/>
      <c r="L498" s="60"/>
      <c r="M498" s="206"/>
      <c r="N498" s="41"/>
      <c r="O498" s="41"/>
      <c r="P498" s="41"/>
      <c r="Q498" s="41"/>
      <c r="R498" s="41"/>
      <c r="S498" s="41"/>
      <c r="T498" s="77"/>
      <c r="AT498" s="23" t="s">
        <v>171</v>
      </c>
      <c r="AU498" s="23" t="s">
        <v>82</v>
      </c>
    </row>
    <row r="499" spans="2:65" s="11" customFormat="1">
      <c r="B499" s="207"/>
      <c r="C499" s="208"/>
      <c r="D499" s="204" t="s">
        <v>173</v>
      </c>
      <c r="E499" s="209" t="s">
        <v>21</v>
      </c>
      <c r="F499" s="210" t="s">
        <v>908</v>
      </c>
      <c r="G499" s="208"/>
      <c r="H499" s="211" t="s">
        <v>21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173</v>
      </c>
      <c r="AU499" s="217" t="s">
        <v>82</v>
      </c>
      <c r="AV499" s="11" t="s">
        <v>80</v>
      </c>
      <c r="AW499" s="11" t="s">
        <v>36</v>
      </c>
      <c r="AX499" s="11" t="s">
        <v>72</v>
      </c>
      <c r="AY499" s="217" t="s">
        <v>162</v>
      </c>
    </row>
    <row r="500" spans="2:65" s="11" customFormat="1">
      <c r="B500" s="207"/>
      <c r="C500" s="208"/>
      <c r="D500" s="204" t="s">
        <v>173</v>
      </c>
      <c r="E500" s="209" t="s">
        <v>21</v>
      </c>
      <c r="F500" s="210" t="s">
        <v>613</v>
      </c>
      <c r="G500" s="208"/>
      <c r="H500" s="211" t="s">
        <v>21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173</v>
      </c>
      <c r="AU500" s="217" t="s">
        <v>82</v>
      </c>
      <c r="AV500" s="11" t="s">
        <v>80</v>
      </c>
      <c r="AW500" s="11" t="s">
        <v>36</v>
      </c>
      <c r="AX500" s="11" t="s">
        <v>72</v>
      </c>
      <c r="AY500" s="217" t="s">
        <v>162</v>
      </c>
    </row>
    <row r="501" spans="2:65" s="12" customFormat="1">
      <c r="B501" s="218"/>
      <c r="C501" s="219"/>
      <c r="D501" s="204" t="s">
        <v>173</v>
      </c>
      <c r="E501" s="220" t="s">
        <v>21</v>
      </c>
      <c r="F501" s="221" t="s">
        <v>1010</v>
      </c>
      <c r="G501" s="219"/>
      <c r="H501" s="222">
        <v>307.8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173</v>
      </c>
      <c r="AU501" s="228" t="s">
        <v>82</v>
      </c>
      <c r="AV501" s="12" t="s">
        <v>82</v>
      </c>
      <c r="AW501" s="12" t="s">
        <v>36</v>
      </c>
      <c r="AX501" s="12" t="s">
        <v>72</v>
      </c>
      <c r="AY501" s="228" t="s">
        <v>162</v>
      </c>
    </row>
    <row r="502" spans="2:65" s="13" customFormat="1">
      <c r="B502" s="229"/>
      <c r="C502" s="230"/>
      <c r="D502" s="231" t="s">
        <v>173</v>
      </c>
      <c r="E502" s="232" t="s">
        <v>21</v>
      </c>
      <c r="F502" s="233" t="s">
        <v>177</v>
      </c>
      <c r="G502" s="230"/>
      <c r="H502" s="234">
        <v>307.8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173</v>
      </c>
      <c r="AU502" s="240" t="s">
        <v>82</v>
      </c>
      <c r="AV502" s="13" t="s">
        <v>169</v>
      </c>
      <c r="AW502" s="13" t="s">
        <v>36</v>
      </c>
      <c r="AX502" s="13" t="s">
        <v>80</v>
      </c>
      <c r="AY502" s="240" t="s">
        <v>162</v>
      </c>
    </row>
    <row r="503" spans="2:65" s="1" customFormat="1" ht="20.45" customHeight="1">
      <c r="B503" s="40"/>
      <c r="C503" s="192" t="s">
        <v>614</v>
      </c>
      <c r="D503" s="192" t="s">
        <v>164</v>
      </c>
      <c r="E503" s="193" t="s">
        <v>615</v>
      </c>
      <c r="F503" s="194" t="s">
        <v>616</v>
      </c>
      <c r="G503" s="195" t="s">
        <v>365</v>
      </c>
      <c r="H503" s="196">
        <v>371.20800000000003</v>
      </c>
      <c r="I503" s="197"/>
      <c r="J503" s="198">
        <f>ROUND(I503*H503,2)</f>
        <v>0</v>
      </c>
      <c r="K503" s="194" t="s">
        <v>168</v>
      </c>
      <c r="L503" s="60"/>
      <c r="M503" s="199" t="s">
        <v>21</v>
      </c>
      <c r="N503" s="200" t="s">
        <v>43</v>
      </c>
      <c r="O503" s="41"/>
      <c r="P503" s="201">
        <f>O503*H503</f>
        <v>0</v>
      </c>
      <c r="Q503" s="201">
        <v>0</v>
      </c>
      <c r="R503" s="201">
        <f>Q503*H503</f>
        <v>0</v>
      </c>
      <c r="S503" s="201">
        <v>0</v>
      </c>
      <c r="T503" s="202">
        <f>S503*H503</f>
        <v>0</v>
      </c>
      <c r="AR503" s="23" t="s">
        <v>169</v>
      </c>
      <c r="AT503" s="23" t="s">
        <v>164</v>
      </c>
      <c r="AU503" s="23" t="s">
        <v>82</v>
      </c>
      <c r="AY503" s="23" t="s">
        <v>162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3" t="s">
        <v>80</v>
      </c>
      <c r="BK503" s="203">
        <f>ROUND(I503*H503,2)</f>
        <v>0</v>
      </c>
      <c r="BL503" s="23" t="s">
        <v>169</v>
      </c>
      <c r="BM503" s="23" t="s">
        <v>1012</v>
      </c>
    </row>
    <row r="504" spans="2:65" s="1" customFormat="1" ht="27">
      <c r="B504" s="40"/>
      <c r="C504" s="62"/>
      <c r="D504" s="204" t="s">
        <v>171</v>
      </c>
      <c r="E504" s="62"/>
      <c r="F504" s="205" t="s">
        <v>618</v>
      </c>
      <c r="G504" s="62"/>
      <c r="H504" s="62"/>
      <c r="I504" s="162"/>
      <c r="J504" s="62"/>
      <c r="K504" s="62"/>
      <c r="L504" s="60"/>
      <c r="M504" s="206"/>
      <c r="N504" s="41"/>
      <c r="O504" s="41"/>
      <c r="P504" s="41"/>
      <c r="Q504" s="41"/>
      <c r="R504" s="41"/>
      <c r="S504" s="41"/>
      <c r="T504" s="77"/>
      <c r="AT504" s="23" t="s">
        <v>171</v>
      </c>
      <c r="AU504" s="23" t="s">
        <v>82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908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1" customFormat="1">
      <c r="B506" s="207"/>
      <c r="C506" s="208"/>
      <c r="D506" s="204" t="s">
        <v>173</v>
      </c>
      <c r="E506" s="209" t="s">
        <v>21</v>
      </c>
      <c r="F506" s="210" t="s">
        <v>619</v>
      </c>
      <c r="G506" s="208"/>
      <c r="H506" s="211" t="s">
        <v>21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173</v>
      </c>
      <c r="AU506" s="217" t="s">
        <v>82</v>
      </c>
      <c r="AV506" s="11" t="s">
        <v>80</v>
      </c>
      <c r="AW506" s="11" t="s">
        <v>36</v>
      </c>
      <c r="AX506" s="11" t="s">
        <v>72</v>
      </c>
      <c r="AY506" s="217" t="s">
        <v>162</v>
      </c>
    </row>
    <row r="507" spans="2:65" s="12" customFormat="1">
      <c r="B507" s="218"/>
      <c r="C507" s="219"/>
      <c r="D507" s="204" t="s">
        <v>173</v>
      </c>
      <c r="E507" s="220" t="s">
        <v>21</v>
      </c>
      <c r="F507" s="221" t="s">
        <v>1013</v>
      </c>
      <c r="G507" s="219"/>
      <c r="H507" s="222">
        <v>371.20800000000003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173</v>
      </c>
      <c r="AU507" s="228" t="s">
        <v>82</v>
      </c>
      <c r="AV507" s="12" t="s">
        <v>82</v>
      </c>
      <c r="AW507" s="12" t="s">
        <v>36</v>
      </c>
      <c r="AX507" s="12" t="s">
        <v>72</v>
      </c>
      <c r="AY507" s="228" t="s">
        <v>162</v>
      </c>
    </row>
    <row r="508" spans="2:65" s="13" customFormat="1">
      <c r="B508" s="229"/>
      <c r="C508" s="230"/>
      <c r="D508" s="231" t="s">
        <v>173</v>
      </c>
      <c r="E508" s="232" t="s">
        <v>21</v>
      </c>
      <c r="F508" s="233" t="s">
        <v>177</v>
      </c>
      <c r="G508" s="230"/>
      <c r="H508" s="234">
        <v>371.20800000000003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173</v>
      </c>
      <c r="AU508" s="240" t="s">
        <v>82</v>
      </c>
      <c r="AV508" s="13" t="s">
        <v>169</v>
      </c>
      <c r="AW508" s="13" t="s">
        <v>36</v>
      </c>
      <c r="AX508" s="13" t="s">
        <v>80</v>
      </c>
      <c r="AY508" s="240" t="s">
        <v>162</v>
      </c>
    </row>
    <row r="509" spans="2:65" s="1" customFormat="1" ht="20.45" customHeight="1">
      <c r="B509" s="40"/>
      <c r="C509" s="192" t="s">
        <v>621</v>
      </c>
      <c r="D509" s="192" t="s">
        <v>164</v>
      </c>
      <c r="E509" s="193" t="s">
        <v>622</v>
      </c>
      <c r="F509" s="194" t="s">
        <v>623</v>
      </c>
      <c r="G509" s="195" t="s">
        <v>365</v>
      </c>
      <c r="H509" s="196">
        <v>7052.9520000000002</v>
      </c>
      <c r="I509" s="197"/>
      <c r="J509" s="198">
        <f>ROUND(I509*H509,2)</f>
        <v>0</v>
      </c>
      <c r="K509" s="194" t="s">
        <v>168</v>
      </c>
      <c r="L509" s="60"/>
      <c r="M509" s="199" t="s">
        <v>21</v>
      </c>
      <c r="N509" s="200" t="s">
        <v>43</v>
      </c>
      <c r="O509" s="41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AR509" s="23" t="s">
        <v>169</v>
      </c>
      <c r="AT509" s="23" t="s">
        <v>164</v>
      </c>
      <c r="AU509" s="23" t="s">
        <v>82</v>
      </c>
      <c r="AY509" s="23" t="s">
        <v>162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23" t="s">
        <v>80</v>
      </c>
      <c r="BK509" s="203">
        <f>ROUND(I509*H509,2)</f>
        <v>0</v>
      </c>
      <c r="BL509" s="23" t="s">
        <v>169</v>
      </c>
      <c r="BM509" s="23" t="s">
        <v>1014</v>
      </c>
    </row>
    <row r="510" spans="2:65" s="1" customFormat="1" ht="40.5">
      <c r="B510" s="40"/>
      <c r="C510" s="62"/>
      <c r="D510" s="204" t="s">
        <v>171</v>
      </c>
      <c r="E510" s="62"/>
      <c r="F510" s="205" t="s">
        <v>625</v>
      </c>
      <c r="G510" s="62"/>
      <c r="H510" s="62"/>
      <c r="I510" s="162"/>
      <c r="J510" s="62"/>
      <c r="K510" s="62"/>
      <c r="L510" s="60"/>
      <c r="M510" s="206"/>
      <c r="N510" s="41"/>
      <c r="O510" s="41"/>
      <c r="P510" s="41"/>
      <c r="Q510" s="41"/>
      <c r="R510" s="41"/>
      <c r="S510" s="41"/>
      <c r="T510" s="77"/>
      <c r="AT510" s="23" t="s">
        <v>171</v>
      </c>
      <c r="AU510" s="23" t="s">
        <v>82</v>
      </c>
    </row>
    <row r="511" spans="2:65" s="11" customFormat="1">
      <c r="B511" s="207"/>
      <c r="C511" s="208"/>
      <c r="D511" s="204" t="s">
        <v>173</v>
      </c>
      <c r="E511" s="209" t="s">
        <v>21</v>
      </c>
      <c r="F511" s="210" t="s">
        <v>908</v>
      </c>
      <c r="G511" s="208"/>
      <c r="H511" s="211" t="s">
        <v>21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173</v>
      </c>
      <c r="AU511" s="217" t="s">
        <v>82</v>
      </c>
      <c r="AV511" s="11" t="s">
        <v>80</v>
      </c>
      <c r="AW511" s="11" t="s">
        <v>36</v>
      </c>
      <c r="AX511" s="11" t="s">
        <v>72</v>
      </c>
      <c r="AY511" s="217" t="s">
        <v>162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626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1015</v>
      </c>
      <c r="G513" s="219"/>
      <c r="H513" s="222">
        <v>7052.9520000000002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7052.9520000000002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0.45" customHeight="1">
      <c r="B515" s="40"/>
      <c r="C515" s="192" t="s">
        <v>567</v>
      </c>
      <c r="D515" s="192" t="s">
        <v>164</v>
      </c>
      <c r="E515" s="193" t="s">
        <v>628</v>
      </c>
      <c r="F515" s="194" t="s">
        <v>629</v>
      </c>
      <c r="G515" s="195" t="s">
        <v>365</v>
      </c>
      <c r="H515" s="196">
        <v>0.34300000000000003</v>
      </c>
      <c r="I515" s="197"/>
      <c r="J515" s="198">
        <f>ROUND(I515*H515,2)</f>
        <v>0</v>
      </c>
      <c r="K515" s="194" t="s">
        <v>21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169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169</v>
      </c>
      <c r="BM515" s="23" t="s">
        <v>1016</v>
      </c>
    </row>
    <row r="516" spans="2:65" s="1" customFormat="1">
      <c r="B516" s="40"/>
      <c r="C516" s="62"/>
      <c r="D516" s="204" t="s">
        <v>171</v>
      </c>
      <c r="E516" s="62"/>
      <c r="F516" s="205" t="s">
        <v>629</v>
      </c>
      <c r="G516" s="62"/>
      <c r="H516" s="62"/>
      <c r="I516" s="162"/>
      <c r="J516" s="62"/>
      <c r="K516" s="62"/>
      <c r="L516" s="60"/>
      <c r="M516" s="206"/>
      <c r="N516" s="41"/>
      <c r="O516" s="41"/>
      <c r="P516" s="41"/>
      <c r="Q516" s="41"/>
      <c r="R516" s="41"/>
      <c r="S516" s="41"/>
      <c r="T516" s="77"/>
      <c r="AT516" s="23" t="s">
        <v>171</v>
      </c>
      <c r="AU516" s="23" t="s">
        <v>82</v>
      </c>
    </row>
    <row r="517" spans="2:65" s="11" customFormat="1">
      <c r="B517" s="207"/>
      <c r="C517" s="208"/>
      <c r="D517" s="204" t="s">
        <v>173</v>
      </c>
      <c r="E517" s="209" t="s">
        <v>21</v>
      </c>
      <c r="F517" s="210" t="s">
        <v>908</v>
      </c>
      <c r="G517" s="208"/>
      <c r="H517" s="211" t="s">
        <v>21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173</v>
      </c>
      <c r="AU517" s="217" t="s">
        <v>82</v>
      </c>
      <c r="AV517" s="11" t="s">
        <v>80</v>
      </c>
      <c r="AW517" s="11" t="s">
        <v>36</v>
      </c>
      <c r="AX517" s="11" t="s">
        <v>72</v>
      </c>
      <c r="AY517" s="217" t="s">
        <v>162</v>
      </c>
    </row>
    <row r="518" spans="2:65" s="11" customFormat="1">
      <c r="B518" s="207"/>
      <c r="C518" s="208"/>
      <c r="D518" s="204" t="s">
        <v>173</v>
      </c>
      <c r="E518" s="209" t="s">
        <v>21</v>
      </c>
      <c r="F518" s="210" t="s">
        <v>631</v>
      </c>
      <c r="G518" s="208"/>
      <c r="H518" s="211" t="s">
        <v>21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173</v>
      </c>
      <c r="AU518" s="217" t="s">
        <v>82</v>
      </c>
      <c r="AV518" s="11" t="s">
        <v>80</v>
      </c>
      <c r="AW518" s="11" t="s">
        <v>36</v>
      </c>
      <c r="AX518" s="11" t="s">
        <v>72</v>
      </c>
      <c r="AY518" s="217" t="s">
        <v>162</v>
      </c>
    </row>
    <row r="519" spans="2:65" s="12" customFormat="1">
      <c r="B519" s="218"/>
      <c r="C519" s="219"/>
      <c r="D519" s="204" t="s">
        <v>173</v>
      </c>
      <c r="E519" s="220" t="s">
        <v>21</v>
      </c>
      <c r="F519" s="221" t="s">
        <v>1017</v>
      </c>
      <c r="G519" s="219"/>
      <c r="H519" s="222">
        <v>0.34300000000000003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173</v>
      </c>
      <c r="AU519" s="228" t="s">
        <v>82</v>
      </c>
      <c r="AV519" s="12" t="s">
        <v>82</v>
      </c>
      <c r="AW519" s="12" t="s">
        <v>36</v>
      </c>
      <c r="AX519" s="12" t="s">
        <v>72</v>
      </c>
      <c r="AY519" s="228" t="s">
        <v>162</v>
      </c>
    </row>
    <row r="520" spans="2:65" s="13" customFormat="1">
      <c r="B520" s="229"/>
      <c r="C520" s="230"/>
      <c r="D520" s="204" t="s">
        <v>173</v>
      </c>
      <c r="E520" s="251" t="s">
        <v>21</v>
      </c>
      <c r="F520" s="252" t="s">
        <v>177</v>
      </c>
      <c r="G520" s="230"/>
      <c r="H520" s="253">
        <v>0.34300000000000003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173</v>
      </c>
      <c r="AU520" s="240" t="s">
        <v>82</v>
      </c>
      <c r="AV520" s="13" t="s">
        <v>169</v>
      </c>
      <c r="AW520" s="13" t="s">
        <v>36</v>
      </c>
      <c r="AX520" s="13" t="s">
        <v>80</v>
      </c>
      <c r="AY520" s="240" t="s">
        <v>162</v>
      </c>
    </row>
    <row r="521" spans="2:65" s="10" customFormat="1" ht="29.85" customHeight="1">
      <c r="B521" s="175"/>
      <c r="C521" s="176"/>
      <c r="D521" s="189" t="s">
        <v>71</v>
      </c>
      <c r="E521" s="190" t="s">
        <v>633</v>
      </c>
      <c r="F521" s="190" t="s">
        <v>634</v>
      </c>
      <c r="G521" s="176"/>
      <c r="H521" s="176"/>
      <c r="I521" s="179"/>
      <c r="J521" s="191">
        <f>BK521</f>
        <v>0</v>
      </c>
      <c r="K521" s="176"/>
      <c r="L521" s="181"/>
      <c r="M521" s="182"/>
      <c r="N521" s="183"/>
      <c r="O521" s="183"/>
      <c r="P521" s="184">
        <f>SUM(P522:P523)</f>
        <v>0</v>
      </c>
      <c r="Q521" s="183"/>
      <c r="R521" s="184">
        <f>SUM(R522:R523)</f>
        <v>0</v>
      </c>
      <c r="S521" s="183"/>
      <c r="T521" s="185">
        <f>SUM(T522:T523)</f>
        <v>0</v>
      </c>
      <c r="AR521" s="186" t="s">
        <v>80</v>
      </c>
      <c r="AT521" s="187" t="s">
        <v>71</v>
      </c>
      <c r="AU521" s="187" t="s">
        <v>80</v>
      </c>
      <c r="AY521" s="186" t="s">
        <v>162</v>
      </c>
      <c r="BK521" s="188">
        <f>SUM(BK522:BK523)</f>
        <v>0</v>
      </c>
    </row>
    <row r="522" spans="2:65" s="1" customFormat="1" ht="20.45" customHeight="1">
      <c r="B522" s="40"/>
      <c r="C522" s="192" t="s">
        <v>469</v>
      </c>
      <c r="D522" s="192" t="s">
        <v>164</v>
      </c>
      <c r="E522" s="193" t="s">
        <v>635</v>
      </c>
      <c r="F522" s="194" t="s">
        <v>636</v>
      </c>
      <c r="G522" s="195" t="s">
        <v>365</v>
      </c>
      <c r="H522" s="196">
        <v>588.50099999999998</v>
      </c>
      <c r="I522" s="197"/>
      <c r="J522" s="198">
        <f>ROUND(I522*H522,2)</f>
        <v>0</v>
      </c>
      <c r="K522" s="194" t="s">
        <v>168</v>
      </c>
      <c r="L522" s="60"/>
      <c r="M522" s="199" t="s">
        <v>21</v>
      </c>
      <c r="N522" s="200" t="s">
        <v>43</v>
      </c>
      <c r="O522" s="41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3" t="s">
        <v>169</v>
      </c>
      <c r="AT522" s="23" t="s">
        <v>164</v>
      </c>
      <c r="AU522" s="23" t="s">
        <v>82</v>
      </c>
      <c r="AY522" s="23" t="s">
        <v>162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80</v>
      </c>
      <c r="BK522" s="203">
        <f>ROUND(I522*H522,2)</f>
        <v>0</v>
      </c>
      <c r="BL522" s="23" t="s">
        <v>169</v>
      </c>
      <c r="BM522" s="23" t="s">
        <v>1018</v>
      </c>
    </row>
    <row r="523" spans="2:65" s="1" customFormat="1">
      <c r="B523" s="40"/>
      <c r="C523" s="62"/>
      <c r="D523" s="204" t="s">
        <v>171</v>
      </c>
      <c r="E523" s="62"/>
      <c r="F523" s="205" t="s">
        <v>638</v>
      </c>
      <c r="G523" s="62"/>
      <c r="H523" s="62"/>
      <c r="I523" s="162"/>
      <c r="J523" s="62"/>
      <c r="K523" s="62"/>
      <c r="L523" s="60"/>
      <c r="M523" s="206"/>
      <c r="N523" s="41"/>
      <c r="O523" s="41"/>
      <c r="P523" s="41"/>
      <c r="Q523" s="41"/>
      <c r="R523" s="41"/>
      <c r="S523" s="41"/>
      <c r="T523" s="77"/>
      <c r="AT523" s="23" t="s">
        <v>171</v>
      </c>
      <c r="AU523" s="23" t="s">
        <v>82</v>
      </c>
    </row>
    <row r="524" spans="2:65" s="10" customFormat="1" ht="37.35" customHeight="1">
      <c r="B524" s="175"/>
      <c r="C524" s="176"/>
      <c r="D524" s="177" t="s">
        <v>71</v>
      </c>
      <c r="E524" s="178" t="s">
        <v>639</v>
      </c>
      <c r="F524" s="178" t="s">
        <v>640</v>
      </c>
      <c r="G524" s="176"/>
      <c r="H524" s="176"/>
      <c r="I524" s="179"/>
      <c r="J524" s="18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0.34344000000000002</v>
      </c>
      <c r="S524" s="183"/>
      <c r="T524" s="185">
        <f>T525</f>
        <v>0.71549999999999991</v>
      </c>
      <c r="AR524" s="186" t="s">
        <v>82</v>
      </c>
      <c r="AT524" s="187" t="s">
        <v>71</v>
      </c>
      <c r="AU524" s="187" t="s">
        <v>72</v>
      </c>
      <c r="AY524" s="186" t="s">
        <v>162</v>
      </c>
      <c r="BK524" s="188">
        <f>BK525</f>
        <v>0</v>
      </c>
    </row>
    <row r="525" spans="2:65" s="10" customFormat="1" ht="19.899999999999999" customHeight="1">
      <c r="B525" s="175"/>
      <c r="C525" s="176"/>
      <c r="D525" s="189" t="s">
        <v>71</v>
      </c>
      <c r="E525" s="190" t="s">
        <v>641</v>
      </c>
      <c r="F525" s="190" t="s">
        <v>642</v>
      </c>
      <c r="G525" s="176"/>
      <c r="H525" s="176"/>
      <c r="I525" s="179"/>
      <c r="J525" s="191">
        <f>BK525</f>
        <v>0</v>
      </c>
      <c r="K525" s="176"/>
      <c r="L525" s="181"/>
      <c r="M525" s="182"/>
      <c r="N525" s="183"/>
      <c r="O525" s="183"/>
      <c r="P525" s="184">
        <f>SUM(P526:P550)</f>
        <v>0</v>
      </c>
      <c r="Q525" s="183"/>
      <c r="R525" s="184">
        <f>SUM(R526:R550)</f>
        <v>0.34344000000000002</v>
      </c>
      <c r="S525" s="183"/>
      <c r="T525" s="185">
        <f>SUM(T526:T550)</f>
        <v>0.71549999999999991</v>
      </c>
      <c r="AR525" s="186" t="s">
        <v>82</v>
      </c>
      <c r="AT525" s="187" t="s">
        <v>71</v>
      </c>
      <c r="AU525" s="187" t="s">
        <v>80</v>
      </c>
      <c r="AY525" s="186" t="s">
        <v>162</v>
      </c>
      <c r="BK525" s="188">
        <f>SUM(BK526:BK550)</f>
        <v>0</v>
      </c>
    </row>
    <row r="526" spans="2:65" s="1" customFormat="1" ht="20.45" customHeight="1">
      <c r="B526" s="40"/>
      <c r="C526" s="192" t="s">
        <v>643</v>
      </c>
      <c r="D526" s="192" t="s">
        <v>164</v>
      </c>
      <c r="E526" s="193" t="s">
        <v>644</v>
      </c>
      <c r="F526" s="194" t="s">
        <v>645</v>
      </c>
      <c r="G526" s="195" t="s">
        <v>262</v>
      </c>
      <c r="H526" s="196">
        <v>159</v>
      </c>
      <c r="I526" s="197"/>
      <c r="J526" s="198">
        <f>ROUND(I526*H526,2)</f>
        <v>0</v>
      </c>
      <c r="K526" s="194" t="s">
        <v>168</v>
      </c>
      <c r="L526" s="60"/>
      <c r="M526" s="199" t="s">
        <v>21</v>
      </c>
      <c r="N526" s="200" t="s">
        <v>43</v>
      </c>
      <c r="O526" s="41"/>
      <c r="P526" s="201">
        <f>O526*H526</f>
        <v>0</v>
      </c>
      <c r="Q526" s="201">
        <v>0</v>
      </c>
      <c r="R526" s="201">
        <f>Q526*H526</f>
        <v>0</v>
      </c>
      <c r="S526" s="201">
        <v>4.4999999999999997E-3</v>
      </c>
      <c r="T526" s="202">
        <f>S526*H526</f>
        <v>0.71549999999999991</v>
      </c>
      <c r="AR526" s="23" t="s">
        <v>274</v>
      </c>
      <c r="AT526" s="23" t="s">
        <v>164</v>
      </c>
      <c r="AU526" s="23" t="s">
        <v>82</v>
      </c>
      <c r="AY526" s="23" t="s">
        <v>162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80</v>
      </c>
      <c r="BK526" s="203">
        <f>ROUND(I526*H526,2)</f>
        <v>0</v>
      </c>
      <c r="BL526" s="23" t="s">
        <v>274</v>
      </c>
      <c r="BM526" s="23" t="s">
        <v>1019</v>
      </c>
    </row>
    <row r="527" spans="2:65" s="1" customFormat="1">
      <c r="B527" s="40"/>
      <c r="C527" s="62"/>
      <c r="D527" s="204" t="s">
        <v>171</v>
      </c>
      <c r="E527" s="62"/>
      <c r="F527" s="205" t="s">
        <v>647</v>
      </c>
      <c r="G527" s="62"/>
      <c r="H527" s="62"/>
      <c r="I527" s="162"/>
      <c r="J527" s="62"/>
      <c r="K527" s="62"/>
      <c r="L527" s="60"/>
      <c r="M527" s="206"/>
      <c r="N527" s="41"/>
      <c r="O527" s="41"/>
      <c r="P527" s="41"/>
      <c r="Q527" s="41"/>
      <c r="R527" s="41"/>
      <c r="S527" s="41"/>
      <c r="T527" s="77"/>
      <c r="AT527" s="23" t="s">
        <v>171</v>
      </c>
      <c r="AU527" s="23" t="s">
        <v>82</v>
      </c>
    </row>
    <row r="528" spans="2:65" s="11" customFormat="1">
      <c r="B528" s="207"/>
      <c r="C528" s="208"/>
      <c r="D528" s="204" t="s">
        <v>173</v>
      </c>
      <c r="E528" s="209" t="s">
        <v>21</v>
      </c>
      <c r="F528" s="210" t="s">
        <v>908</v>
      </c>
      <c r="G528" s="208"/>
      <c r="H528" s="211" t="s">
        <v>21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173</v>
      </c>
      <c r="AU528" s="217" t="s">
        <v>82</v>
      </c>
      <c r="AV528" s="11" t="s">
        <v>80</v>
      </c>
      <c r="AW528" s="11" t="s">
        <v>36</v>
      </c>
      <c r="AX528" s="11" t="s">
        <v>72</v>
      </c>
      <c r="AY528" s="217" t="s">
        <v>162</v>
      </c>
    </row>
    <row r="529" spans="2:65" s="11" customFormat="1">
      <c r="B529" s="207"/>
      <c r="C529" s="208"/>
      <c r="D529" s="204" t="s">
        <v>173</v>
      </c>
      <c r="E529" s="209" t="s">
        <v>21</v>
      </c>
      <c r="F529" s="210" t="s">
        <v>648</v>
      </c>
      <c r="G529" s="208"/>
      <c r="H529" s="211" t="s">
        <v>21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173</v>
      </c>
      <c r="AU529" s="217" t="s">
        <v>82</v>
      </c>
      <c r="AV529" s="11" t="s">
        <v>80</v>
      </c>
      <c r="AW529" s="11" t="s">
        <v>36</v>
      </c>
      <c r="AX529" s="11" t="s">
        <v>72</v>
      </c>
      <c r="AY529" s="217" t="s">
        <v>162</v>
      </c>
    </row>
    <row r="530" spans="2:65" s="11" customFormat="1">
      <c r="B530" s="207"/>
      <c r="C530" s="208"/>
      <c r="D530" s="204" t="s">
        <v>173</v>
      </c>
      <c r="E530" s="209" t="s">
        <v>21</v>
      </c>
      <c r="F530" s="210" t="s">
        <v>210</v>
      </c>
      <c r="G530" s="208"/>
      <c r="H530" s="211" t="s">
        <v>21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173</v>
      </c>
      <c r="AU530" s="217" t="s">
        <v>82</v>
      </c>
      <c r="AV530" s="11" t="s">
        <v>80</v>
      </c>
      <c r="AW530" s="11" t="s">
        <v>36</v>
      </c>
      <c r="AX530" s="11" t="s">
        <v>72</v>
      </c>
      <c r="AY530" s="217" t="s">
        <v>162</v>
      </c>
    </row>
    <row r="531" spans="2:65" s="12" customFormat="1">
      <c r="B531" s="218"/>
      <c r="C531" s="219"/>
      <c r="D531" s="204" t="s">
        <v>173</v>
      </c>
      <c r="E531" s="220" t="s">
        <v>21</v>
      </c>
      <c r="F531" s="221" t="s">
        <v>914</v>
      </c>
      <c r="G531" s="219"/>
      <c r="H531" s="222">
        <v>79.5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173</v>
      </c>
      <c r="AU531" s="228" t="s">
        <v>82</v>
      </c>
      <c r="AV531" s="12" t="s">
        <v>82</v>
      </c>
      <c r="AW531" s="12" t="s">
        <v>36</v>
      </c>
      <c r="AX531" s="12" t="s">
        <v>72</v>
      </c>
      <c r="AY531" s="228" t="s">
        <v>162</v>
      </c>
    </row>
    <row r="532" spans="2:65" s="11" customFormat="1">
      <c r="B532" s="207"/>
      <c r="C532" s="208"/>
      <c r="D532" s="204" t="s">
        <v>173</v>
      </c>
      <c r="E532" s="209" t="s">
        <v>21</v>
      </c>
      <c r="F532" s="210" t="s">
        <v>212</v>
      </c>
      <c r="G532" s="208"/>
      <c r="H532" s="211" t="s">
        <v>21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173</v>
      </c>
      <c r="AU532" s="217" t="s">
        <v>82</v>
      </c>
      <c r="AV532" s="11" t="s">
        <v>80</v>
      </c>
      <c r="AW532" s="11" t="s">
        <v>36</v>
      </c>
      <c r="AX532" s="11" t="s">
        <v>72</v>
      </c>
      <c r="AY532" s="217" t="s">
        <v>162</v>
      </c>
    </row>
    <row r="533" spans="2:65" s="12" customFormat="1">
      <c r="B533" s="218"/>
      <c r="C533" s="219"/>
      <c r="D533" s="204" t="s">
        <v>173</v>
      </c>
      <c r="E533" s="220" t="s">
        <v>21</v>
      </c>
      <c r="F533" s="221" t="s">
        <v>914</v>
      </c>
      <c r="G533" s="219"/>
      <c r="H533" s="222">
        <v>79.5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173</v>
      </c>
      <c r="AU533" s="228" t="s">
        <v>82</v>
      </c>
      <c r="AV533" s="12" t="s">
        <v>82</v>
      </c>
      <c r="AW533" s="12" t="s">
        <v>36</v>
      </c>
      <c r="AX533" s="12" t="s">
        <v>72</v>
      </c>
      <c r="AY533" s="228" t="s">
        <v>162</v>
      </c>
    </row>
    <row r="534" spans="2:65" s="13" customFormat="1">
      <c r="B534" s="229"/>
      <c r="C534" s="230"/>
      <c r="D534" s="231" t="s">
        <v>173</v>
      </c>
      <c r="E534" s="232" t="s">
        <v>21</v>
      </c>
      <c r="F534" s="233" t="s">
        <v>177</v>
      </c>
      <c r="G534" s="230"/>
      <c r="H534" s="234">
        <v>159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173</v>
      </c>
      <c r="AU534" s="240" t="s">
        <v>82</v>
      </c>
      <c r="AV534" s="13" t="s">
        <v>169</v>
      </c>
      <c r="AW534" s="13" t="s">
        <v>36</v>
      </c>
      <c r="AX534" s="13" t="s">
        <v>80</v>
      </c>
      <c r="AY534" s="240" t="s">
        <v>162</v>
      </c>
    </row>
    <row r="535" spans="2:65" s="1" customFormat="1" ht="28.9" customHeight="1">
      <c r="B535" s="40"/>
      <c r="C535" s="192" t="s">
        <v>651</v>
      </c>
      <c r="D535" s="192" t="s">
        <v>164</v>
      </c>
      <c r="E535" s="193" t="s">
        <v>652</v>
      </c>
      <c r="F535" s="194" t="s">
        <v>653</v>
      </c>
      <c r="G535" s="195" t="s">
        <v>262</v>
      </c>
      <c r="H535" s="196">
        <v>159</v>
      </c>
      <c r="I535" s="197"/>
      <c r="J535" s="198">
        <f>ROUND(I535*H535,2)</f>
        <v>0</v>
      </c>
      <c r="K535" s="194" t="s">
        <v>168</v>
      </c>
      <c r="L535" s="60"/>
      <c r="M535" s="199" t="s">
        <v>21</v>
      </c>
      <c r="N535" s="200" t="s">
        <v>43</v>
      </c>
      <c r="O535" s="4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3" t="s">
        <v>274</v>
      </c>
      <c r="AT535" s="23" t="s">
        <v>164</v>
      </c>
      <c r="AU535" s="23" t="s">
        <v>82</v>
      </c>
      <c r="AY535" s="23" t="s">
        <v>162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3" t="s">
        <v>80</v>
      </c>
      <c r="BK535" s="203">
        <f>ROUND(I535*H535,2)</f>
        <v>0</v>
      </c>
      <c r="BL535" s="23" t="s">
        <v>274</v>
      </c>
      <c r="BM535" s="23" t="s">
        <v>1020</v>
      </c>
    </row>
    <row r="536" spans="2:65" s="1" customFormat="1" ht="27">
      <c r="B536" s="40"/>
      <c r="C536" s="62"/>
      <c r="D536" s="204" t="s">
        <v>171</v>
      </c>
      <c r="E536" s="62"/>
      <c r="F536" s="205" t="s">
        <v>655</v>
      </c>
      <c r="G536" s="62"/>
      <c r="H536" s="62"/>
      <c r="I536" s="162"/>
      <c r="J536" s="62"/>
      <c r="K536" s="62"/>
      <c r="L536" s="60"/>
      <c r="M536" s="206"/>
      <c r="N536" s="41"/>
      <c r="O536" s="41"/>
      <c r="P536" s="41"/>
      <c r="Q536" s="41"/>
      <c r="R536" s="41"/>
      <c r="S536" s="41"/>
      <c r="T536" s="77"/>
      <c r="AT536" s="23" t="s">
        <v>171</v>
      </c>
      <c r="AU536" s="23" t="s">
        <v>82</v>
      </c>
    </row>
    <row r="537" spans="2:65" s="11" customFormat="1">
      <c r="B537" s="207"/>
      <c r="C537" s="208"/>
      <c r="D537" s="204" t="s">
        <v>173</v>
      </c>
      <c r="E537" s="209" t="s">
        <v>21</v>
      </c>
      <c r="F537" s="210" t="s">
        <v>908</v>
      </c>
      <c r="G537" s="208"/>
      <c r="H537" s="211" t="s">
        <v>21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173</v>
      </c>
      <c r="AU537" s="217" t="s">
        <v>82</v>
      </c>
      <c r="AV537" s="11" t="s">
        <v>80</v>
      </c>
      <c r="AW537" s="11" t="s">
        <v>36</v>
      </c>
      <c r="AX537" s="11" t="s">
        <v>72</v>
      </c>
      <c r="AY537" s="217" t="s">
        <v>162</v>
      </c>
    </row>
    <row r="538" spans="2:65" s="11" customFormat="1">
      <c r="B538" s="207"/>
      <c r="C538" s="208"/>
      <c r="D538" s="204" t="s">
        <v>173</v>
      </c>
      <c r="E538" s="209" t="s">
        <v>21</v>
      </c>
      <c r="F538" s="210" t="s">
        <v>656</v>
      </c>
      <c r="G538" s="208"/>
      <c r="H538" s="211" t="s">
        <v>21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173</v>
      </c>
      <c r="AU538" s="217" t="s">
        <v>82</v>
      </c>
      <c r="AV538" s="11" t="s">
        <v>80</v>
      </c>
      <c r="AW538" s="11" t="s">
        <v>36</v>
      </c>
      <c r="AX538" s="11" t="s">
        <v>72</v>
      </c>
      <c r="AY538" s="217" t="s">
        <v>162</v>
      </c>
    </row>
    <row r="539" spans="2:65" s="11" customFormat="1">
      <c r="B539" s="207"/>
      <c r="C539" s="208"/>
      <c r="D539" s="204" t="s">
        <v>173</v>
      </c>
      <c r="E539" s="209" t="s">
        <v>21</v>
      </c>
      <c r="F539" s="210" t="s">
        <v>210</v>
      </c>
      <c r="G539" s="208"/>
      <c r="H539" s="211" t="s">
        <v>21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173</v>
      </c>
      <c r="AU539" s="217" t="s">
        <v>82</v>
      </c>
      <c r="AV539" s="11" t="s">
        <v>80</v>
      </c>
      <c r="AW539" s="11" t="s">
        <v>36</v>
      </c>
      <c r="AX539" s="11" t="s">
        <v>72</v>
      </c>
      <c r="AY539" s="217" t="s">
        <v>162</v>
      </c>
    </row>
    <row r="540" spans="2:65" s="12" customFormat="1">
      <c r="B540" s="218"/>
      <c r="C540" s="219"/>
      <c r="D540" s="204" t="s">
        <v>173</v>
      </c>
      <c r="E540" s="220" t="s">
        <v>21</v>
      </c>
      <c r="F540" s="221" t="s">
        <v>914</v>
      </c>
      <c r="G540" s="219"/>
      <c r="H540" s="222">
        <v>79.5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173</v>
      </c>
      <c r="AU540" s="228" t="s">
        <v>82</v>
      </c>
      <c r="AV540" s="12" t="s">
        <v>82</v>
      </c>
      <c r="AW540" s="12" t="s">
        <v>36</v>
      </c>
      <c r="AX540" s="12" t="s">
        <v>72</v>
      </c>
      <c r="AY540" s="228" t="s">
        <v>162</v>
      </c>
    </row>
    <row r="541" spans="2:65" s="11" customFormat="1">
      <c r="B541" s="207"/>
      <c r="C541" s="208"/>
      <c r="D541" s="204" t="s">
        <v>173</v>
      </c>
      <c r="E541" s="209" t="s">
        <v>21</v>
      </c>
      <c r="F541" s="210" t="s">
        <v>212</v>
      </c>
      <c r="G541" s="208"/>
      <c r="H541" s="211" t="s">
        <v>21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173</v>
      </c>
      <c r="AU541" s="217" t="s">
        <v>82</v>
      </c>
      <c r="AV541" s="11" t="s">
        <v>80</v>
      </c>
      <c r="AW541" s="11" t="s">
        <v>36</v>
      </c>
      <c r="AX541" s="11" t="s">
        <v>72</v>
      </c>
      <c r="AY541" s="217" t="s">
        <v>162</v>
      </c>
    </row>
    <row r="542" spans="2:65" s="12" customFormat="1">
      <c r="B542" s="218"/>
      <c r="C542" s="219"/>
      <c r="D542" s="204" t="s">
        <v>173</v>
      </c>
      <c r="E542" s="220" t="s">
        <v>21</v>
      </c>
      <c r="F542" s="221" t="s">
        <v>914</v>
      </c>
      <c r="G542" s="219"/>
      <c r="H542" s="222">
        <v>79.5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173</v>
      </c>
      <c r="AU542" s="228" t="s">
        <v>82</v>
      </c>
      <c r="AV542" s="12" t="s">
        <v>82</v>
      </c>
      <c r="AW542" s="12" t="s">
        <v>36</v>
      </c>
      <c r="AX542" s="12" t="s">
        <v>72</v>
      </c>
      <c r="AY542" s="228" t="s">
        <v>162</v>
      </c>
    </row>
    <row r="543" spans="2:65" s="13" customFormat="1">
      <c r="B543" s="229"/>
      <c r="C543" s="230"/>
      <c r="D543" s="231" t="s">
        <v>173</v>
      </c>
      <c r="E543" s="232" t="s">
        <v>21</v>
      </c>
      <c r="F543" s="233" t="s">
        <v>177</v>
      </c>
      <c r="G543" s="230"/>
      <c r="H543" s="234">
        <v>159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173</v>
      </c>
      <c r="AU543" s="240" t="s">
        <v>82</v>
      </c>
      <c r="AV543" s="13" t="s">
        <v>169</v>
      </c>
      <c r="AW543" s="13" t="s">
        <v>36</v>
      </c>
      <c r="AX543" s="13" t="s">
        <v>80</v>
      </c>
      <c r="AY543" s="240" t="s">
        <v>162</v>
      </c>
    </row>
    <row r="544" spans="2:65" s="1" customFormat="1" ht="20.45" customHeight="1">
      <c r="B544" s="40"/>
      <c r="C544" s="241" t="s">
        <v>657</v>
      </c>
      <c r="D544" s="241" t="s">
        <v>396</v>
      </c>
      <c r="E544" s="242" t="s">
        <v>658</v>
      </c>
      <c r="F544" s="243" t="s">
        <v>659</v>
      </c>
      <c r="G544" s="244" t="s">
        <v>262</v>
      </c>
      <c r="H544" s="245">
        <v>190.8</v>
      </c>
      <c r="I544" s="246"/>
      <c r="J544" s="247">
        <f>ROUND(I544*H544,2)</f>
        <v>0</v>
      </c>
      <c r="K544" s="243" t="s">
        <v>21</v>
      </c>
      <c r="L544" s="248"/>
      <c r="M544" s="249" t="s">
        <v>21</v>
      </c>
      <c r="N544" s="250" t="s">
        <v>43</v>
      </c>
      <c r="O544" s="41"/>
      <c r="P544" s="201">
        <f>O544*H544</f>
        <v>0</v>
      </c>
      <c r="Q544" s="201">
        <v>1.8E-3</v>
      </c>
      <c r="R544" s="201">
        <f>Q544*H544</f>
        <v>0.34344000000000002</v>
      </c>
      <c r="S544" s="201">
        <v>0</v>
      </c>
      <c r="T544" s="202">
        <f>S544*H544</f>
        <v>0</v>
      </c>
      <c r="AR544" s="23" t="s">
        <v>382</v>
      </c>
      <c r="AT544" s="23" t="s">
        <v>396</v>
      </c>
      <c r="AU544" s="23" t="s">
        <v>82</v>
      </c>
      <c r="AY544" s="23" t="s">
        <v>162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80</v>
      </c>
      <c r="BK544" s="203">
        <f>ROUND(I544*H544,2)</f>
        <v>0</v>
      </c>
      <c r="BL544" s="23" t="s">
        <v>274</v>
      </c>
      <c r="BM544" s="23" t="s">
        <v>1021</v>
      </c>
    </row>
    <row r="545" spans="2:65" s="1" customFormat="1">
      <c r="B545" s="40"/>
      <c r="C545" s="62"/>
      <c r="D545" s="204" t="s">
        <v>171</v>
      </c>
      <c r="E545" s="62"/>
      <c r="F545" s="205" t="s">
        <v>661</v>
      </c>
      <c r="G545" s="62"/>
      <c r="H545" s="62"/>
      <c r="I545" s="162"/>
      <c r="J545" s="62"/>
      <c r="K545" s="62"/>
      <c r="L545" s="60"/>
      <c r="M545" s="206"/>
      <c r="N545" s="41"/>
      <c r="O545" s="41"/>
      <c r="P545" s="41"/>
      <c r="Q545" s="41"/>
      <c r="R545" s="41"/>
      <c r="S545" s="41"/>
      <c r="T545" s="77"/>
      <c r="AT545" s="23" t="s">
        <v>171</v>
      </c>
      <c r="AU545" s="23" t="s">
        <v>82</v>
      </c>
    </row>
    <row r="546" spans="2:65" s="11" customFormat="1">
      <c r="B546" s="207"/>
      <c r="C546" s="208"/>
      <c r="D546" s="204" t="s">
        <v>173</v>
      </c>
      <c r="E546" s="209" t="s">
        <v>21</v>
      </c>
      <c r="F546" s="210" t="s">
        <v>662</v>
      </c>
      <c r="G546" s="208"/>
      <c r="H546" s="211" t="s">
        <v>21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173</v>
      </c>
      <c r="AU546" s="217" t="s">
        <v>82</v>
      </c>
      <c r="AV546" s="11" t="s">
        <v>80</v>
      </c>
      <c r="AW546" s="11" t="s">
        <v>36</v>
      </c>
      <c r="AX546" s="11" t="s">
        <v>72</v>
      </c>
      <c r="AY546" s="217" t="s">
        <v>162</v>
      </c>
    </row>
    <row r="547" spans="2:65" s="12" customFormat="1">
      <c r="B547" s="218"/>
      <c r="C547" s="219"/>
      <c r="D547" s="204" t="s">
        <v>173</v>
      </c>
      <c r="E547" s="220" t="s">
        <v>21</v>
      </c>
      <c r="F547" s="221" t="s">
        <v>1022</v>
      </c>
      <c r="G547" s="219"/>
      <c r="H547" s="222">
        <v>190.8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173</v>
      </c>
      <c r="AU547" s="228" t="s">
        <v>82</v>
      </c>
      <c r="AV547" s="12" t="s">
        <v>82</v>
      </c>
      <c r="AW547" s="12" t="s">
        <v>36</v>
      </c>
      <c r="AX547" s="12" t="s">
        <v>72</v>
      </c>
      <c r="AY547" s="228" t="s">
        <v>162</v>
      </c>
    </row>
    <row r="548" spans="2:65" s="13" customFormat="1">
      <c r="B548" s="229"/>
      <c r="C548" s="230"/>
      <c r="D548" s="231" t="s">
        <v>173</v>
      </c>
      <c r="E548" s="232" t="s">
        <v>21</v>
      </c>
      <c r="F548" s="233" t="s">
        <v>177</v>
      </c>
      <c r="G548" s="230"/>
      <c r="H548" s="234">
        <v>190.8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173</v>
      </c>
      <c r="AU548" s="240" t="s">
        <v>82</v>
      </c>
      <c r="AV548" s="13" t="s">
        <v>169</v>
      </c>
      <c r="AW548" s="13" t="s">
        <v>36</v>
      </c>
      <c r="AX548" s="13" t="s">
        <v>80</v>
      </c>
      <c r="AY548" s="240" t="s">
        <v>162</v>
      </c>
    </row>
    <row r="549" spans="2:65" s="1" customFormat="1" ht="28.9" customHeight="1">
      <c r="B549" s="40"/>
      <c r="C549" s="192" t="s">
        <v>664</v>
      </c>
      <c r="D549" s="192" t="s">
        <v>164</v>
      </c>
      <c r="E549" s="193" t="s">
        <v>665</v>
      </c>
      <c r="F549" s="194" t="s">
        <v>666</v>
      </c>
      <c r="G549" s="195" t="s">
        <v>365</v>
      </c>
      <c r="H549" s="196">
        <v>0.34300000000000003</v>
      </c>
      <c r="I549" s="197"/>
      <c r="J549" s="198">
        <f>ROUND(I549*H549,2)</f>
        <v>0</v>
      </c>
      <c r="K549" s="194" t="s">
        <v>168</v>
      </c>
      <c r="L549" s="60"/>
      <c r="M549" s="199" t="s">
        <v>21</v>
      </c>
      <c r="N549" s="200" t="s">
        <v>43</v>
      </c>
      <c r="O549" s="41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3" t="s">
        <v>274</v>
      </c>
      <c r="AT549" s="23" t="s">
        <v>164</v>
      </c>
      <c r="AU549" s="23" t="s">
        <v>82</v>
      </c>
      <c r="AY549" s="23" t="s">
        <v>162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3" t="s">
        <v>80</v>
      </c>
      <c r="BK549" s="203">
        <f>ROUND(I549*H549,2)</f>
        <v>0</v>
      </c>
      <c r="BL549" s="23" t="s">
        <v>274</v>
      </c>
      <c r="BM549" s="23" t="s">
        <v>1023</v>
      </c>
    </row>
    <row r="550" spans="2:65" s="1" customFormat="1" ht="40.5">
      <c r="B550" s="40"/>
      <c r="C550" s="62"/>
      <c r="D550" s="204" t="s">
        <v>171</v>
      </c>
      <c r="E550" s="62"/>
      <c r="F550" s="205" t="s">
        <v>668</v>
      </c>
      <c r="G550" s="62"/>
      <c r="H550" s="62"/>
      <c r="I550" s="162"/>
      <c r="J550" s="62"/>
      <c r="K550" s="62"/>
      <c r="L550" s="60"/>
      <c r="M550" s="254"/>
      <c r="N550" s="255"/>
      <c r="O550" s="255"/>
      <c r="P550" s="255"/>
      <c r="Q550" s="255"/>
      <c r="R550" s="255"/>
      <c r="S550" s="255"/>
      <c r="T550" s="256"/>
      <c r="AT550" s="23" t="s">
        <v>171</v>
      </c>
      <c r="AU550" s="23" t="s">
        <v>82</v>
      </c>
    </row>
    <row r="551" spans="2:65" s="1" customFormat="1" ht="6.95" customHeight="1">
      <c r="B551" s="55"/>
      <c r="C551" s="56"/>
      <c r="D551" s="56"/>
      <c r="E551" s="56"/>
      <c r="F551" s="56"/>
      <c r="G551" s="56"/>
      <c r="H551" s="56"/>
      <c r="I551" s="138"/>
      <c r="J551" s="56"/>
      <c r="K551" s="56"/>
      <c r="L551" s="60"/>
    </row>
  </sheetData>
  <sheetProtection password="CC35" sheet="1" objects="1" scenarios="1" formatCells="0" formatColumns="0" formatRows="0" sort="0" autoFilter="0"/>
  <autoFilter ref="C86:K5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1024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ROUND(SUM(BE87:BE550), 2)</f>
        <v>0</v>
      </c>
      <c r="G30" s="41"/>
      <c r="H30" s="41"/>
      <c r="I30" s="130">
        <v>0.21</v>
      </c>
      <c r="J30" s="129">
        <f>ROUND(ROUND((SUM(BE87:BE550)),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ROUND(SUM(BF87:BF550), 2)</f>
        <v>0</v>
      </c>
      <c r="G31" s="41"/>
      <c r="H31" s="41"/>
      <c r="I31" s="130">
        <v>0.15</v>
      </c>
      <c r="J31" s="129">
        <f>ROUND(ROUND((SUM(BF87:BF550)),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ROUND(SUM(BG87:BG550),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ROUND(SUM(BH87:BH550),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ROUND(SUM(BI87:BI550),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05 - Stupeň č. 5 ř. km 30,973 (km 30,977)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J316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J346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J397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J445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J452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J484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J521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J524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J525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05 - Stupeň č. 5 ř. km 30,973 (km 30,977)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P88+P524</f>
        <v>0</v>
      </c>
      <c r="Q87" s="84"/>
      <c r="R87" s="172">
        <f>R88+R524</f>
        <v>490.54490843999997</v>
      </c>
      <c r="S87" s="84"/>
      <c r="T87" s="173">
        <f>T88+T524</f>
        <v>299.55324999999999</v>
      </c>
      <c r="AT87" s="23" t="s">
        <v>71</v>
      </c>
      <c r="AU87" s="23" t="s">
        <v>134</v>
      </c>
      <c r="BK87" s="174">
        <f>BK88+BK524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P89+P316+P346+P397+P445+P452+P484+P521</f>
        <v>0</v>
      </c>
      <c r="Q88" s="183"/>
      <c r="R88" s="184">
        <f>R89+R316+R346+R397+R445+R452+R484+R521</f>
        <v>490.27598843999999</v>
      </c>
      <c r="S88" s="183"/>
      <c r="T88" s="185">
        <f>T89+T316+T346+T397+T445+T452+T484+T521</f>
        <v>298.99299999999999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BK89+BK316+BK346+BK397+BK445+BK452+BK484+BK521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SUM(P90:P315)</f>
        <v>0</v>
      </c>
      <c r="Q89" s="183"/>
      <c r="R89" s="184">
        <f>SUM(R90:R315)</f>
        <v>19.468480599999999</v>
      </c>
      <c r="S89" s="183"/>
      <c r="T89" s="185">
        <f>SUM(T90:T315)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SUM(BK90:BK315)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17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1025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1026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279</v>
      </c>
      <c r="G94" s="219"/>
      <c r="H94" s="222">
        <v>17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17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17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6.8000000000000007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1027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1026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279</v>
      </c>
      <c r="G100" s="219"/>
      <c r="H100" s="222">
        <v>17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17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17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1028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1026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279</v>
      </c>
      <c r="G106" s="219"/>
      <c r="H106" s="222">
        <v>17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17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1029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1026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1030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1026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124.5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1031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1026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1032</v>
      </c>
      <c r="G125" s="219"/>
      <c r="H125" s="222">
        <v>60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1033</v>
      </c>
      <c r="G127" s="219"/>
      <c r="H127" s="222">
        <v>64.5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124.5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181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1034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1026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1035</v>
      </c>
      <c r="G133" s="219"/>
      <c r="H133" s="222">
        <v>136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478</v>
      </c>
      <c r="G135" s="219"/>
      <c r="H135" s="222">
        <v>45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181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36.200000000000003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1036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1037</v>
      </c>
      <c r="G141" s="219"/>
      <c r="H141" s="222">
        <v>36.200000000000003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36.200000000000003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118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1038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1026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1039</v>
      </c>
      <c r="G147" s="219"/>
      <c r="H147" s="222">
        <v>118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118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23.6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1040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1041</v>
      </c>
      <c r="G153" s="219"/>
      <c r="H153" s="222">
        <v>23.6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23.6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6.468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1042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1026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1043</v>
      </c>
      <c r="G159" s="219"/>
      <c r="H159" s="222">
        <v>6.468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6.468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13.532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0.2307206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1044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1026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1045</v>
      </c>
      <c r="G165" s="219"/>
      <c r="H165" s="222">
        <v>13.532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13.532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260</v>
      </c>
      <c r="F167" s="194" t="s">
        <v>261</v>
      </c>
      <c r="G167" s="195" t="s">
        <v>262</v>
      </c>
      <c r="H167" s="196">
        <v>21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6.9999999999999999E-4</v>
      </c>
      <c r="R167" s="201">
        <f>Q167*H167</f>
        <v>1.47E-2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1046</v>
      </c>
    </row>
    <row r="168" spans="2:65" s="1" customFormat="1">
      <c r="B168" s="40"/>
      <c r="C168" s="62"/>
      <c r="D168" s="204" t="s">
        <v>171</v>
      </c>
      <c r="E168" s="62"/>
      <c r="F168" s="205" t="s">
        <v>264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1026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9</v>
      </c>
      <c r="G170" s="219"/>
      <c r="H170" s="222">
        <v>21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21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265</v>
      </c>
      <c r="D172" s="192" t="s">
        <v>164</v>
      </c>
      <c r="E172" s="193" t="s">
        <v>266</v>
      </c>
      <c r="F172" s="194" t="s">
        <v>267</v>
      </c>
      <c r="G172" s="195" t="s">
        <v>262</v>
      </c>
      <c r="H172" s="196">
        <v>21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1047</v>
      </c>
    </row>
    <row r="173" spans="2:65" s="1" customFormat="1" ht="27">
      <c r="B173" s="40"/>
      <c r="C173" s="62"/>
      <c r="D173" s="204" t="s">
        <v>171</v>
      </c>
      <c r="E173" s="62"/>
      <c r="F173" s="205" t="s">
        <v>269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1026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2" customFormat="1">
      <c r="B175" s="218"/>
      <c r="C175" s="219"/>
      <c r="D175" s="204" t="s">
        <v>173</v>
      </c>
      <c r="E175" s="220" t="s">
        <v>21</v>
      </c>
      <c r="F175" s="221" t="s">
        <v>9</v>
      </c>
      <c r="G175" s="219"/>
      <c r="H175" s="222">
        <v>21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173</v>
      </c>
      <c r="AU175" s="228" t="s">
        <v>82</v>
      </c>
      <c r="AV175" s="12" t="s">
        <v>82</v>
      </c>
      <c r="AW175" s="12" t="s">
        <v>36</v>
      </c>
      <c r="AX175" s="12" t="s">
        <v>72</v>
      </c>
      <c r="AY175" s="228" t="s">
        <v>162</v>
      </c>
    </row>
    <row r="176" spans="2:65" s="13" customFormat="1">
      <c r="B176" s="229"/>
      <c r="C176" s="230"/>
      <c r="D176" s="231" t="s">
        <v>173</v>
      </c>
      <c r="E176" s="232" t="s">
        <v>21</v>
      </c>
      <c r="F176" s="233" t="s">
        <v>177</v>
      </c>
      <c r="G176" s="230"/>
      <c r="H176" s="234">
        <v>21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173</v>
      </c>
      <c r="AU176" s="240" t="s">
        <v>82</v>
      </c>
      <c r="AV176" s="13" t="s">
        <v>169</v>
      </c>
      <c r="AW176" s="13" t="s">
        <v>36</v>
      </c>
      <c r="AX176" s="13" t="s">
        <v>80</v>
      </c>
      <c r="AY176" s="240" t="s">
        <v>162</v>
      </c>
    </row>
    <row r="177" spans="2:65" s="1" customFormat="1" ht="20.45" customHeight="1">
      <c r="B177" s="40"/>
      <c r="C177" s="192" t="s">
        <v>10</v>
      </c>
      <c r="D177" s="192" t="s">
        <v>164</v>
      </c>
      <c r="E177" s="193" t="s">
        <v>270</v>
      </c>
      <c r="F177" s="194" t="s">
        <v>271</v>
      </c>
      <c r="G177" s="195" t="s">
        <v>262</v>
      </c>
      <c r="H177" s="196">
        <v>21</v>
      </c>
      <c r="I177" s="197"/>
      <c r="J177" s="198">
        <f>ROUND(I177*H177,2)</f>
        <v>0</v>
      </c>
      <c r="K177" s="194" t="s">
        <v>168</v>
      </c>
      <c r="L177" s="60"/>
      <c r="M177" s="199" t="s">
        <v>21</v>
      </c>
      <c r="N177" s="200" t="s">
        <v>43</v>
      </c>
      <c r="O177" s="41"/>
      <c r="P177" s="201">
        <f>O177*H177</f>
        <v>0</v>
      </c>
      <c r="Q177" s="201">
        <v>7.9000000000000001E-4</v>
      </c>
      <c r="R177" s="201">
        <f>Q177*H177</f>
        <v>1.6590000000000001E-2</v>
      </c>
      <c r="S177" s="201">
        <v>0</v>
      </c>
      <c r="T177" s="202">
        <f>S177*H177</f>
        <v>0</v>
      </c>
      <c r="AR177" s="23" t="s">
        <v>169</v>
      </c>
      <c r="AT177" s="23" t="s">
        <v>164</v>
      </c>
      <c r="AU177" s="23" t="s">
        <v>82</v>
      </c>
      <c r="AY177" s="23" t="s">
        <v>162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80</v>
      </c>
      <c r="BK177" s="203">
        <f>ROUND(I177*H177,2)</f>
        <v>0</v>
      </c>
      <c r="BL177" s="23" t="s">
        <v>169</v>
      </c>
      <c r="BM177" s="23" t="s">
        <v>1048</v>
      </c>
    </row>
    <row r="178" spans="2:65" s="1" customFormat="1" ht="27">
      <c r="B178" s="40"/>
      <c r="C178" s="62"/>
      <c r="D178" s="204" t="s">
        <v>171</v>
      </c>
      <c r="E178" s="62"/>
      <c r="F178" s="205" t="s">
        <v>273</v>
      </c>
      <c r="G178" s="62"/>
      <c r="H178" s="62"/>
      <c r="I178" s="162"/>
      <c r="J178" s="62"/>
      <c r="K178" s="62"/>
      <c r="L178" s="60"/>
      <c r="M178" s="206"/>
      <c r="N178" s="41"/>
      <c r="O178" s="41"/>
      <c r="P178" s="41"/>
      <c r="Q178" s="41"/>
      <c r="R178" s="41"/>
      <c r="S178" s="41"/>
      <c r="T178" s="77"/>
      <c r="AT178" s="23" t="s">
        <v>171</v>
      </c>
      <c r="AU178" s="23" t="s">
        <v>82</v>
      </c>
    </row>
    <row r="179" spans="2:65" s="11" customFormat="1">
      <c r="B179" s="207"/>
      <c r="C179" s="208"/>
      <c r="D179" s="204" t="s">
        <v>173</v>
      </c>
      <c r="E179" s="209" t="s">
        <v>21</v>
      </c>
      <c r="F179" s="210" t="s">
        <v>1026</v>
      </c>
      <c r="G179" s="208"/>
      <c r="H179" s="211" t="s">
        <v>21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173</v>
      </c>
      <c r="AU179" s="217" t="s">
        <v>82</v>
      </c>
      <c r="AV179" s="11" t="s">
        <v>80</v>
      </c>
      <c r="AW179" s="11" t="s">
        <v>36</v>
      </c>
      <c r="AX179" s="11" t="s">
        <v>72</v>
      </c>
      <c r="AY179" s="217" t="s">
        <v>162</v>
      </c>
    </row>
    <row r="180" spans="2:65" s="12" customFormat="1">
      <c r="B180" s="218"/>
      <c r="C180" s="219"/>
      <c r="D180" s="204" t="s">
        <v>173</v>
      </c>
      <c r="E180" s="220" t="s">
        <v>21</v>
      </c>
      <c r="F180" s="221" t="s">
        <v>9</v>
      </c>
      <c r="G180" s="219"/>
      <c r="H180" s="222">
        <v>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173</v>
      </c>
      <c r="AU180" s="228" t="s">
        <v>82</v>
      </c>
      <c r="AV180" s="12" t="s">
        <v>82</v>
      </c>
      <c r="AW180" s="12" t="s">
        <v>36</v>
      </c>
      <c r="AX180" s="12" t="s">
        <v>72</v>
      </c>
      <c r="AY180" s="228" t="s">
        <v>162</v>
      </c>
    </row>
    <row r="181" spans="2:65" s="13" customFormat="1">
      <c r="B181" s="229"/>
      <c r="C181" s="230"/>
      <c r="D181" s="231" t="s">
        <v>173</v>
      </c>
      <c r="E181" s="232" t="s">
        <v>21</v>
      </c>
      <c r="F181" s="233" t="s">
        <v>177</v>
      </c>
      <c r="G181" s="230"/>
      <c r="H181" s="234">
        <v>21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173</v>
      </c>
      <c r="AU181" s="240" t="s">
        <v>82</v>
      </c>
      <c r="AV181" s="13" t="s">
        <v>169</v>
      </c>
      <c r="AW181" s="13" t="s">
        <v>36</v>
      </c>
      <c r="AX181" s="13" t="s">
        <v>80</v>
      </c>
      <c r="AY181" s="240" t="s">
        <v>162</v>
      </c>
    </row>
    <row r="182" spans="2:65" s="1" customFormat="1" ht="20.45" customHeight="1">
      <c r="B182" s="40"/>
      <c r="C182" s="192" t="s">
        <v>274</v>
      </c>
      <c r="D182" s="192" t="s">
        <v>164</v>
      </c>
      <c r="E182" s="193" t="s">
        <v>275</v>
      </c>
      <c r="F182" s="194" t="s">
        <v>276</v>
      </c>
      <c r="G182" s="195" t="s">
        <v>262</v>
      </c>
      <c r="H182" s="196">
        <v>21</v>
      </c>
      <c r="I182" s="197"/>
      <c r="J182" s="198">
        <f>ROUND(I182*H182,2)</f>
        <v>0</v>
      </c>
      <c r="K182" s="194" t="s">
        <v>168</v>
      </c>
      <c r="L182" s="60"/>
      <c r="M182" s="199" t="s">
        <v>21</v>
      </c>
      <c r="N182" s="200" t="s">
        <v>43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169</v>
      </c>
      <c r="AT182" s="23" t="s">
        <v>164</v>
      </c>
      <c r="AU182" s="23" t="s">
        <v>82</v>
      </c>
      <c r="AY182" s="23" t="s">
        <v>162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80</v>
      </c>
      <c r="BK182" s="203">
        <f>ROUND(I182*H182,2)</f>
        <v>0</v>
      </c>
      <c r="BL182" s="23" t="s">
        <v>169</v>
      </c>
      <c r="BM182" s="23" t="s">
        <v>1049</v>
      </c>
    </row>
    <row r="183" spans="2:65" s="1" customFormat="1" ht="27">
      <c r="B183" s="40"/>
      <c r="C183" s="62"/>
      <c r="D183" s="204" t="s">
        <v>171</v>
      </c>
      <c r="E183" s="62"/>
      <c r="F183" s="205" t="s">
        <v>278</v>
      </c>
      <c r="G183" s="62"/>
      <c r="H183" s="62"/>
      <c r="I183" s="162"/>
      <c r="J183" s="62"/>
      <c r="K183" s="62"/>
      <c r="L183" s="60"/>
      <c r="M183" s="206"/>
      <c r="N183" s="41"/>
      <c r="O183" s="41"/>
      <c r="P183" s="41"/>
      <c r="Q183" s="41"/>
      <c r="R183" s="41"/>
      <c r="S183" s="41"/>
      <c r="T183" s="77"/>
      <c r="AT183" s="23" t="s">
        <v>171</v>
      </c>
      <c r="AU183" s="23" t="s">
        <v>82</v>
      </c>
    </row>
    <row r="184" spans="2:65" s="11" customFormat="1">
      <c r="B184" s="207"/>
      <c r="C184" s="208"/>
      <c r="D184" s="204" t="s">
        <v>173</v>
      </c>
      <c r="E184" s="209" t="s">
        <v>21</v>
      </c>
      <c r="F184" s="210" t="s">
        <v>1026</v>
      </c>
      <c r="G184" s="208"/>
      <c r="H184" s="211" t="s">
        <v>21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173</v>
      </c>
      <c r="AU184" s="217" t="s">
        <v>82</v>
      </c>
      <c r="AV184" s="11" t="s">
        <v>80</v>
      </c>
      <c r="AW184" s="11" t="s">
        <v>36</v>
      </c>
      <c r="AX184" s="11" t="s">
        <v>72</v>
      </c>
      <c r="AY184" s="217" t="s">
        <v>162</v>
      </c>
    </row>
    <row r="185" spans="2:65" s="12" customFormat="1">
      <c r="B185" s="218"/>
      <c r="C185" s="219"/>
      <c r="D185" s="204" t="s">
        <v>173</v>
      </c>
      <c r="E185" s="220" t="s">
        <v>21</v>
      </c>
      <c r="F185" s="221" t="s">
        <v>9</v>
      </c>
      <c r="G185" s="219"/>
      <c r="H185" s="222">
        <v>21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173</v>
      </c>
      <c r="AU185" s="228" t="s">
        <v>82</v>
      </c>
      <c r="AV185" s="12" t="s">
        <v>82</v>
      </c>
      <c r="AW185" s="12" t="s">
        <v>36</v>
      </c>
      <c r="AX185" s="12" t="s">
        <v>72</v>
      </c>
      <c r="AY185" s="228" t="s">
        <v>162</v>
      </c>
    </row>
    <row r="186" spans="2:65" s="13" customFormat="1">
      <c r="B186" s="229"/>
      <c r="C186" s="230"/>
      <c r="D186" s="231" t="s">
        <v>173</v>
      </c>
      <c r="E186" s="232" t="s">
        <v>21</v>
      </c>
      <c r="F186" s="233" t="s">
        <v>177</v>
      </c>
      <c r="G186" s="230"/>
      <c r="H186" s="234">
        <v>21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173</v>
      </c>
      <c r="AU186" s="240" t="s">
        <v>82</v>
      </c>
      <c r="AV186" s="13" t="s">
        <v>169</v>
      </c>
      <c r="AW186" s="13" t="s">
        <v>36</v>
      </c>
      <c r="AX186" s="13" t="s">
        <v>80</v>
      </c>
      <c r="AY186" s="240" t="s">
        <v>162</v>
      </c>
    </row>
    <row r="187" spans="2:65" s="1" customFormat="1" ht="20.45" customHeight="1">
      <c r="B187" s="40"/>
      <c r="C187" s="192" t="s">
        <v>279</v>
      </c>
      <c r="D187" s="192" t="s">
        <v>164</v>
      </c>
      <c r="E187" s="193" t="s">
        <v>280</v>
      </c>
      <c r="F187" s="194" t="s">
        <v>281</v>
      </c>
      <c r="G187" s="195" t="s">
        <v>282</v>
      </c>
      <c r="H187" s="196">
        <v>306</v>
      </c>
      <c r="I187" s="197"/>
      <c r="J187" s="198">
        <f>ROUND(I187*H187,2)</f>
        <v>0</v>
      </c>
      <c r="K187" s="194" t="s">
        <v>168</v>
      </c>
      <c r="L187" s="60"/>
      <c r="M187" s="199" t="s">
        <v>21</v>
      </c>
      <c r="N187" s="200" t="s">
        <v>43</v>
      </c>
      <c r="O187" s="41"/>
      <c r="P187" s="201">
        <f>O187*H187</f>
        <v>0</v>
      </c>
      <c r="Q187" s="201">
        <v>1.7149999999999999E-2</v>
      </c>
      <c r="R187" s="201">
        <f>Q187*H187</f>
        <v>5.2478999999999996</v>
      </c>
      <c r="S187" s="201">
        <v>0</v>
      </c>
      <c r="T187" s="202">
        <f>S187*H187</f>
        <v>0</v>
      </c>
      <c r="AR187" s="23" t="s">
        <v>169</v>
      </c>
      <c r="AT187" s="23" t="s">
        <v>164</v>
      </c>
      <c r="AU187" s="23" t="s">
        <v>82</v>
      </c>
      <c r="AY187" s="23" t="s">
        <v>162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80</v>
      </c>
      <c r="BK187" s="203">
        <f>ROUND(I187*H187,2)</f>
        <v>0</v>
      </c>
      <c r="BL187" s="23" t="s">
        <v>169</v>
      </c>
      <c r="BM187" s="23" t="s">
        <v>1050</v>
      </c>
    </row>
    <row r="188" spans="2:65" s="1" customFormat="1" ht="27">
      <c r="B188" s="40"/>
      <c r="C188" s="62"/>
      <c r="D188" s="204" t="s">
        <v>171</v>
      </c>
      <c r="E188" s="62"/>
      <c r="F188" s="205" t="s">
        <v>284</v>
      </c>
      <c r="G188" s="62"/>
      <c r="H188" s="62"/>
      <c r="I188" s="162"/>
      <c r="J188" s="62"/>
      <c r="K188" s="62"/>
      <c r="L188" s="60"/>
      <c r="M188" s="206"/>
      <c r="N188" s="41"/>
      <c r="O188" s="41"/>
      <c r="P188" s="41"/>
      <c r="Q188" s="41"/>
      <c r="R188" s="41"/>
      <c r="S188" s="41"/>
      <c r="T188" s="77"/>
      <c r="AT188" s="23" t="s">
        <v>171</v>
      </c>
      <c r="AU188" s="23" t="s">
        <v>82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1026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1" customFormat="1">
      <c r="B190" s="207"/>
      <c r="C190" s="208"/>
      <c r="D190" s="204" t="s">
        <v>173</v>
      </c>
      <c r="E190" s="209" t="s">
        <v>21</v>
      </c>
      <c r="F190" s="210" t="s">
        <v>285</v>
      </c>
      <c r="G190" s="208"/>
      <c r="H190" s="211" t="s">
        <v>21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173</v>
      </c>
      <c r="AU190" s="217" t="s">
        <v>82</v>
      </c>
      <c r="AV190" s="11" t="s">
        <v>80</v>
      </c>
      <c r="AW190" s="11" t="s">
        <v>36</v>
      </c>
      <c r="AX190" s="11" t="s">
        <v>72</v>
      </c>
      <c r="AY190" s="217" t="s">
        <v>162</v>
      </c>
    </row>
    <row r="191" spans="2:65" s="12" customFormat="1">
      <c r="B191" s="218"/>
      <c r="C191" s="219"/>
      <c r="D191" s="204" t="s">
        <v>173</v>
      </c>
      <c r="E191" s="220" t="s">
        <v>21</v>
      </c>
      <c r="F191" s="221" t="s">
        <v>1051</v>
      </c>
      <c r="G191" s="219"/>
      <c r="H191" s="222">
        <v>306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173</v>
      </c>
      <c r="AU191" s="228" t="s">
        <v>82</v>
      </c>
      <c r="AV191" s="12" t="s">
        <v>82</v>
      </c>
      <c r="AW191" s="12" t="s">
        <v>36</v>
      </c>
      <c r="AX191" s="12" t="s">
        <v>72</v>
      </c>
      <c r="AY191" s="228" t="s">
        <v>162</v>
      </c>
    </row>
    <row r="192" spans="2:65" s="13" customFormat="1">
      <c r="B192" s="229"/>
      <c r="C192" s="230"/>
      <c r="D192" s="231" t="s">
        <v>173</v>
      </c>
      <c r="E192" s="232" t="s">
        <v>21</v>
      </c>
      <c r="F192" s="233" t="s">
        <v>177</v>
      </c>
      <c r="G192" s="230"/>
      <c r="H192" s="234">
        <v>306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173</v>
      </c>
      <c r="AU192" s="240" t="s">
        <v>82</v>
      </c>
      <c r="AV192" s="13" t="s">
        <v>169</v>
      </c>
      <c r="AW192" s="13" t="s">
        <v>36</v>
      </c>
      <c r="AX192" s="13" t="s">
        <v>80</v>
      </c>
      <c r="AY192" s="240" t="s">
        <v>162</v>
      </c>
    </row>
    <row r="193" spans="2:65" s="1" customFormat="1" ht="20.45" customHeight="1">
      <c r="B193" s="40"/>
      <c r="C193" s="192" t="s">
        <v>287</v>
      </c>
      <c r="D193" s="192" t="s">
        <v>164</v>
      </c>
      <c r="E193" s="193" t="s">
        <v>288</v>
      </c>
      <c r="F193" s="194" t="s">
        <v>289</v>
      </c>
      <c r="G193" s="195" t="s">
        <v>282</v>
      </c>
      <c r="H193" s="196">
        <v>77</v>
      </c>
      <c r="I193" s="197"/>
      <c r="J193" s="198">
        <f>ROUND(I193*H193,2)</f>
        <v>0</v>
      </c>
      <c r="K193" s="194" t="s">
        <v>168</v>
      </c>
      <c r="L193" s="60"/>
      <c r="M193" s="199" t="s">
        <v>21</v>
      </c>
      <c r="N193" s="200" t="s">
        <v>43</v>
      </c>
      <c r="O193" s="41"/>
      <c r="P193" s="201">
        <f>O193*H193</f>
        <v>0</v>
      </c>
      <c r="Q193" s="201">
        <v>1.9E-2</v>
      </c>
      <c r="R193" s="201">
        <f>Q193*H193</f>
        <v>1.4629999999999999</v>
      </c>
      <c r="S193" s="201">
        <v>0</v>
      </c>
      <c r="T193" s="202">
        <f>S193*H193</f>
        <v>0</v>
      </c>
      <c r="AR193" s="23" t="s">
        <v>169</v>
      </c>
      <c r="AT193" s="23" t="s">
        <v>164</v>
      </c>
      <c r="AU193" s="23" t="s">
        <v>82</v>
      </c>
      <c r="AY193" s="23" t="s">
        <v>162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80</v>
      </c>
      <c r="BK193" s="203">
        <f>ROUND(I193*H193,2)</f>
        <v>0</v>
      </c>
      <c r="BL193" s="23" t="s">
        <v>169</v>
      </c>
      <c r="BM193" s="23" t="s">
        <v>1052</v>
      </c>
    </row>
    <row r="194" spans="2:65" s="1" customFormat="1" ht="27">
      <c r="B194" s="40"/>
      <c r="C194" s="62"/>
      <c r="D194" s="204" t="s">
        <v>171</v>
      </c>
      <c r="E194" s="62"/>
      <c r="F194" s="205" t="s">
        <v>291</v>
      </c>
      <c r="G194" s="62"/>
      <c r="H194" s="62"/>
      <c r="I194" s="162"/>
      <c r="J194" s="62"/>
      <c r="K194" s="62"/>
      <c r="L194" s="60"/>
      <c r="M194" s="206"/>
      <c r="N194" s="41"/>
      <c r="O194" s="41"/>
      <c r="P194" s="41"/>
      <c r="Q194" s="41"/>
      <c r="R194" s="41"/>
      <c r="S194" s="41"/>
      <c r="T194" s="77"/>
      <c r="AT194" s="23" t="s">
        <v>171</v>
      </c>
      <c r="AU194" s="23" t="s">
        <v>82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1026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292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1053</v>
      </c>
      <c r="G197" s="219"/>
      <c r="H197" s="222">
        <v>33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2" customFormat="1">
      <c r="B198" s="218"/>
      <c r="C198" s="219"/>
      <c r="D198" s="204" t="s">
        <v>173</v>
      </c>
      <c r="E198" s="220" t="s">
        <v>21</v>
      </c>
      <c r="F198" s="221" t="s">
        <v>1054</v>
      </c>
      <c r="G198" s="219"/>
      <c r="H198" s="222">
        <v>44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173</v>
      </c>
      <c r="AU198" s="228" t="s">
        <v>82</v>
      </c>
      <c r="AV198" s="12" t="s">
        <v>82</v>
      </c>
      <c r="AW198" s="12" t="s">
        <v>36</v>
      </c>
      <c r="AX198" s="12" t="s">
        <v>72</v>
      </c>
      <c r="AY198" s="228" t="s">
        <v>162</v>
      </c>
    </row>
    <row r="199" spans="2:65" s="13" customFormat="1">
      <c r="B199" s="229"/>
      <c r="C199" s="230"/>
      <c r="D199" s="231" t="s">
        <v>173</v>
      </c>
      <c r="E199" s="232" t="s">
        <v>21</v>
      </c>
      <c r="F199" s="233" t="s">
        <v>177</v>
      </c>
      <c r="G199" s="230"/>
      <c r="H199" s="234">
        <v>77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173</v>
      </c>
      <c r="AU199" s="240" t="s">
        <v>82</v>
      </c>
      <c r="AV199" s="13" t="s">
        <v>169</v>
      </c>
      <c r="AW199" s="13" t="s">
        <v>36</v>
      </c>
      <c r="AX199" s="13" t="s">
        <v>80</v>
      </c>
      <c r="AY199" s="240" t="s">
        <v>162</v>
      </c>
    </row>
    <row r="200" spans="2:65" s="1" customFormat="1" ht="20.45" customHeight="1">
      <c r="B200" s="40"/>
      <c r="C200" s="192" t="s">
        <v>176</v>
      </c>
      <c r="D200" s="192" t="s">
        <v>164</v>
      </c>
      <c r="E200" s="193" t="s">
        <v>295</v>
      </c>
      <c r="F200" s="194" t="s">
        <v>296</v>
      </c>
      <c r="G200" s="195" t="s">
        <v>282</v>
      </c>
      <c r="H200" s="196">
        <v>332</v>
      </c>
      <c r="I200" s="197"/>
      <c r="J200" s="198">
        <f>ROUND(I200*H200,2)</f>
        <v>0</v>
      </c>
      <c r="K200" s="194" t="s">
        <v>21</v>
      </c>
      <c r="L200" s="60"/>
      <c r="M200" s="199" t="s">
        <v>21</v>
      </c>
      <c r="N200" s="200" t="s">
        <v>43</v>
      </c>
      <c r="O200" s="41"/>
      <c r="P200" s="201">
        <f>O200*H200</f>
        <v>0</v>
      </c>
      <c r="Q200" s="201">
        <v>1.7149999999999999E-2</v>
      </c>
      <c r="R200" s="201">
        <f>Q200*H200</f>
        <v>5.6937999999999995</v>
      </c>
      <c r="S200" s="201">
        <v>0</v>
      </c>
      <c r="T200" s="202">
        <f>S200*H200</f>
        <v>0</v>
      </c>
      <c r="AR200" s="23" t="s">
        <v>169</v>
      </c>
      <c r="AT200" s="23" t="s">
        <v>164</v>
      </c>
      <c r="AU200" s="23" t="s">
        <v>82</v>
      </c>
      <c r="AY200" s="23" t="s">
        <v>162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80</v>
      </c>
      <c r="BK200" s="203">
        <f>ROUND(I200*H200,2)</f>
        <v>0</v>
      </c>
      <c r="BL200" s="23" t="s">
        <v>169</v>
      </c>
      <c r="BM200" s="23" t="s">
        <v>1055</v>
      </c>
    </row>
    <row r="201" spans="2:65" s="1" customFormat="1">
      <c r="B201" s="40"/>
      <c r="C201" s="62"/>
      <c r="D201" s="204" t="s">
        <v>171</v>
      </c>
      <c r="E201" s="62"/>
      <c r="F201" s="205" t="s">
        <v>296</v>
      </c>
      <c r="G201" s="62"/>
      <c r="H201" s="62"/>
      <c r="I201" s="162"/>
      <c r="J201" s="62"/>
      <c r="K201" s="62"/>
      <c r="L201" s="60"/>
      <c r="M201" s="206"/>
      <c r="N201" s="41"/>
      <c r="O201" s="41"/>
      <c r="P201" s="41"/>
      <c r="Q201" s="41"/>
      <c r="R201" s="41"/>
      <c r="S201" s="41"/>
      <c r="T201" s="77"/>
      <c r="AT201" s="23" t="s">
        <v>171</v>
      </c>
      <c r="AU201" s="23" t="s">
        <v>82</v>
      </c>
    </row>
    <row r="202" spans="2:65" s="11" customFormat="1">
      <c r="B202" s="207"/>
      <c r="C202" s="208"/>
      <c r="D202" s="204" t="s">
        <v>173</v>
      </c>
      <c r="E202" s="209" t="s">
        <v>21</v>
      </c>
      <c r="F202" s="210" t="s">
        <v>1026</v>
      </c>
      <c r="G202" s="208"/>
      <c r="H202" s="211" t="s">
        <v>21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173</v>
      </c>
      <c r="AU202" s="217" t="s">
        <v>82</v>
      </c>
      <c r="AV202" s="11" t="s">
        <v>80</v>
      </c>
      <c r="AW202" s="11" t="s">
        <v>36</v>
      </c>
      <c r="AX202" s="11" t="s">
        <v>72</v>
      </c>
      <c r="AY202" s="217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298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1056</v>
      </c>
      <c r="G204" s="219"/>
      <c r="H204" s="222">
        <v>332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3" customFormat="1">
      <c r="B205" s="229"/>
      <c r="C205" s="230"/>
      <c r="D205" s="231" t="s">
        <v>173</v>
      </c>
      <c r="E205" s="232" t="s">
        <v>21</v>
      </c>
      <c r="F205" s="233" t="s">
        <v>177</v>
      </c>
      <c r="G205" s="230"/>
      <c r="H205" s="234">
        <v>332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173</v>
      </c>
      <c r="AU205" s="240" t="s">
        <v>82</v>
      </c>
      <c r="AV205" s="13" t="s">
        <v>169</v>
      </c>
      <c r="AW205" s="13" t="s">
        <v>36</v>
      </c>
      <c r="AX205" s="13" t="s">
        <v>80</v>
      </c>
      <c r="AY205" s="240" t="s">
        <v>162</v>
      </c>
    </row>
    <row r="206" spans="2:65" s="1" customFormat="1" ht="20.45" customHeight="1">
      <c r="B206" s="40"/>
      <c r="C206" s="192" t="s">
        <v>203</v>
      </c>
      <c r="D206" s="192" t="s">
        <v>164</v>
      </c>
      <c r="E206" s="193" t="s">
        <v>300</v>
      </c>
      <c r="F206" s="194" t="s">
        <v>301</v>
      </c>
      <c r="G206" s="195" t="s">
        <v>167</v>
      </c>
      <c r="H206" s="196">
        <v>20</v>
      </c>
      <c r="I206" s="197"/>
      <c r="J206" s="198">
        <f>ROUND(I206*H206,2)</f>
        <v>0</v>
      </c>
      <c r="K206" s="194" t="s">
        <v>168</v>
      </c>
      <c r="L206" s="60"/>
      <c r="M206" s="199" t="s">
        <v>21</v>
      </c>
      <c r="N206" s="200" t="s">
        <v>43</v>
      </c>
      <c r="O206" s="41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3" t="s">
        <v>169</v>
      </c>
      <c r="AT206" s="23" t="s">
        <v>164</v>
      </c>
      <c r="AU206" s="23" t="s">
        <v>82</v>
      </c>
      <c r="AY206" s="23" t="s">
        <v>162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80</v>
      </c>
      <c r="BK206" s="203">
        <f>ROUND(I206*H206,2)</f>
        <v>0</v>
      </c>
      <c r="BL206" s="23" t="s">
        <v>169</v>
      </c>
      <c r="BM206" s="23" t="s">
        <v>1057</v>
      </c>
    </row>
    <row r="207" spans="2:65" s="1" customFormat="1" ht="40.5">
      <c r="B207" s="40"/>
      <c r="C207" s="62"/>
      <c r="D207" s="204" t="s">
        <v>171</v>
      </c>
      <c r="E207" s="62"/>
      <c r="F207" s="205" t="s">
        <v>303</v>
      </c>
      <c r="G207" s="62"/>
      <c r="H207" s="62"/>
      <c r="I207" s="162"/>
      <c r="J207" s="62"/>
      <c r="K207" s="62"/>
      <c r="L207" s="60"/>
      <c r="M207" s="206"/>
      <c r="N207" s="41"/>
      <c r="O207" s="41"/>
      <c r="P207" s="41"/>
      <c r="Q207" s="41"/>
      <c r="R207" s="41"/>
      <c r="S207" s="41"/>
      <c r="T207" s="77"/>
      <c r="AT207" s="23" t="s">
        <v>171</v>
      </c>
      <c r="AU207" s="23" t="s">
        <v>82</v>
      </c>
    </row>
    <row r="208" spans="2:65" s="11" customFormat="1">
      <c r="B208" s="207"/>
      <c r="C208" s="208"/>
      <c r="D208" s="204" t="s">
        <v>173</v>
      </c>
      <c r="E208" s="209" t="s">
        <v>21</v>
      </c>
      <c r="F208" s="210" t="s">
        <v>1026</v>
      </c>
      <c r="G208" s="208"/>
      <c r="H208" s="211" t="s">
        <v>21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173</v>
      </c>
      <c r="AU208" s="217" t="s">
        <v>82</v>
      </c>
      <c r="AV208" s="11" t="s">
        <v>80</v>
      </c>
      <c r="AW208" s="11" t="s">
        <v>36</v>
      </c>
      <c r="AX208" s="11" t="s">
        <v>72</v>
      </c>
      <c r="AY208" s="217" t="s">
        <v>162</v>
      </c>
    </row>
    <row r="209" spans="2:65" s="11" customFormat="1">
      <c r="B209" s="207"/>
      <c r="C209" s="208"/>
      <c r="D209" s="204" t="s">
        <v>173</v>
      </c>
      <c r="E209" s="209" t="s">
        <v>21</v>
      </c>
      <c r="F209" s="210" t="s">
        <v>304</v>
      </c>
      <c r="G209" s="208"/>
      <c r="H209" s="211" t="s">
        <v>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173</v>
      </c>
      <c r="AU209" s="217" t="s">
        <v>82</v>
      </c>
      <c r="AV209" s="11" t="s">
        <v>80</v>
      </c>
      <c r="AW209" s="11" t="s">
        <v>36</v>
      </c>
      <c r="AX209" s="11" t="s">
        <v>72</v>
      </c>
      <c r="AY209" s="217" t="s">
        <v>162</v>
      </c>
    </row>
    <row r="210" spans="2:65" s="12" customFormat="1">
      <c r="B210" s="218"/>
      <c r="C210" s="219"/>
      <c r="D210" s="204" t="s">
        <v>173</v>
      </c>
      <c r="E210" s="220" t="s">
        <v>21</v>
      </c>
      <c r="F210" s="221" t="s">
        <v>1058</v>
      </c>
      <c r="G210" s="219"/>
      <c r="H210" s="222">
        <v>20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173</v>
      </c>
      <c r="AU210" s="228" t="s">
        <v>82</v>
      </c>
      <c r="AV210" s="12" t="s">
        <v>82</v>
      </c>
      <c r="AW210" s="12" t="s">
        <v>36</v>
      </c>
      <c r="AX210" s="12" t="s">
        <v>72</v>
      </c>
      <c r="AY210" s="228" t="s">
        <v>162</v>
      </c>
    </row>
    <row r="211" spans="2:65" s="13" customFormat="1">
      <c r="B211" s="229"/>
      <c r="C211" s="230"/>
      <c r="D211" s="231" t="s">
        <v>173</v>
      </c>
      <c r="E211" s="232" t="s">
        <v>21</v>
      </c>
      <c r="F211" s="233" t="s">
        <v>177</v>
      </c>
      <c r="G211" s="230"/>
      <c r="H211" s="234">
        <v>20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173</v>
      </c>
      <c r="AU211" s="240" t="s">
        <v>82</v>
      </c>
      <c r="AV211" s="13" t="s">
        <v>169</v>
      </c>
      <c r="AW211" s="13" t="s">
        <v>36</v>
      </c>
      <c r="AX211" s="13" t="s">
        <v>80</v>
      </c>
      <c r="AY211" s="240" t="s">
        <v>162</v>
      </c>
    </row>
    <row r="212" spans="2:65" s="1" customFormat="1" ht="20.45" customHeight="1">
      <c r="B212" s="40"/>
      <c r="C212" s="192" t="s">
        <v>9</v>
      </c>
      <c r="D212" s="192" t="s">
        <v>164</v>
      </c>
      <c r="E212" s="193" t="s">
        <v>305</v>
      </c>
      <c r="F212" s="194" t="s">
        <v>306</v>
      </c>
      <c r="G212" s="195" t="s">
        <v>167</v>
      </c>
      <c r="H212" s="196">
        <v>60</v>
      </c>
      <c r="I212" s="197"/>
      <c r="J212" s="198">
        <f>ROUND(I212*H212,2)</f>
        <v>0</v>
      </c>
      <c r="K212" s="194" t="s">
        <v>168</v>
      </c>
      <c r="L212" s="60"/>
      <c r="M212" s="199" t="s">
        <v>21</v>
      </c>
      <c r="N212" s="200" t="s">
        <v>43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169</v>
      </c>
      <c r="AT212" s="23" t="s">
        <v>164</v>
      </c>
      <c r="AU212" s="23" t="s">
        <v>82</v>
      </c>
      <c r="AY212" s="23" t="s">
        <v>162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80</v>
      </c>
      <c r="BK212" s="203">
        <f>ROUND(I212*H212,2)</f>
        <v>0</v>
      </c>
      <c r="BL212" s="23" t="s">
        <v>169</v>
      </c>
      <c r="BM212" s="23" t="s">
        <v>1059</v>
      </c>
    </row>
    <row r="213" spans="2:65" s="1" customFormat="1" ht="40.5">
      <c r="B213" s="40"/>
      <c r="C213" s="62"/>
      <c r="D213" s="204" t="s">
        <v>171</v>
      </c>
      <c r="E213" s="62"/>
      <c r="F213" s="205" t="s">
        <v>308</v>
      </c>
      <c r="G213" s="62"/>
      <c r="H213" s="62"/>
      <c r="I213" s="162"/>
      <c r="J213" s="62"/>
      <c r="K213" s="62"/>
      <c r="L213" s="60"/>
      <c r="M213" s="206"/>
      <c r="N213" s="41"/>
      <c r="O213" s="41"/>
      <c r="P213" s="41"/>
      <c r="Q213" s="41"/>
      <c r="R213" s="41"/>
      <c r="S213" s="41"/>
      <c r="T213" s="77"/>
      <c r="AT213" s="23" t="s">
        <v>171</v>
      </c>
      <c r="AU213" s="23" t="s">
        <v>82</v>
      </c>
    </row>
    <row r="214" spans="2:65" s="11" customFormat="1">
      <c r="B214" s="207"/>
      <c r="C214" s="208"/>
      <c r="D214" s="204" t="s">
        <v>173</v>
      </c>
      <c r="E214" s="209" t="s">
        <v>21</v>
      </c>
      <c r="F214" s="210" t="s">
        <v>1026</v>
      </c>
      <c r="G214" s="208"/>
      <c r="H214" s="211" t="s">
        <v>21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173</v>
      </c>
      <c r="AU214" s="217" t="s">
        <v>82</v>
      </c>
      <c r="AV214" s="11" t="s">
        <v>80</v>
      </c>
      <c r="AW214" s="11" t="s">
        <v>36</v>
      </c>
      <c r="AX214" s="11" t="s">
        <v>72</v>
      </c>
      <c r="AY214" s="217" t="s">
        <v>162</v>
      </c>
    </row>
    <row r="215" spans="2:65" s="11" customFormat="1">
      <c r="B215" s="207"/>
      <c r="C215" s="208"/>
      <c r="D215" s="204" t="s">
        <v>173</v>
      </c>
      <c r="E215" s="209" t="s">
        <v>21</v>
      </c>
      <c r="F215" s="210" t="s">
        <v>309</v>
      </c>
      <c r="G215" s="208"/>
      <c r="H215" s="211" t="s">
        <v>21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173</v>
      </c>
      <c r="AU215" s="217" t="s">
        <v>82</v>
      </c>
      <c r="AV215" s="11" t="s">
        <v>80</v>
      </c>
      <c r="AW215" s="11" t="s">
        <v>36</v>
      </c>
      <c r="AX215" s="11" t="s">
        <v>72</v>
      </c>
      <c r="AY215" s="217" t="s">
        <v>162</v>
      </c>
    </row>
    <row r="216" spans="2:65" s="12" customFormat="1">
      <c r="B216" s="218"/>
      <c r="C216" s="219"/>
      <c r="D216" s="204" t="s">
        <v>173</v>
      </c>
      <c r="E216" s="220" t="s">
        <v>21</v>
      </c>
      <c r="F216" s="221" t="s">
        <v>584</v>
      </c>
      <c r="G216" s="219"/>
      <c r="H216" s="222">
        <v>60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173</v>
      </c>
      <c r="AU216" s="228" t="s">
        <v>82</v>
      </c>
      <c r="AV216" s="12" t="s">
        <v>82</v>
      </c>
      <c r="AW216" s="12" t="s">
        <v>36</v>
      </c>
      <c r="AX216" s="12" t="s">
        <v>72</v>
      </c>
      <c r="AY216" s="228" t="s">
        <v>162</v>
      </c>
    </row>
    <row r="217" spans="2:65" s="13" customFormat="1">
      <c r="B217" s="229"/>
      <c r="C217" s="230"/>
      <c r="D217" s="231" t="s">
        <v>173</v>
      </c>
      <c r="E217" s="232" t="s">
        <v>21</v>
      </c>
      <c r="F217" s="233" t="s">
        <v>177</v>
      </c>
      <c r="G217" s="230"/>
      <c r="H217" s="234">
        <v>60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173</v>
      </c>
      <c r="AU217" s="240" t="s">
        <v>82</v>
      </c>
      <c r="AV217" s="13" t="s">
        <v>169</v>
      </c>
      <c r="AW217" s="13" t="s">
        <v>36</v>
      </c>
      <c r="AX217" s="13" t="s">
        <v>80</v>
      </c>
      <c r="AY217" s="240" t="s">
        <v>162</v>
      </c>
    </row>
    <row r="218" spans="2:65" s="1" customFormat="1" ht="20.45" customHeight="1">
      <c r="B218" s="40"/>
      <c r="C218" s="192" t="s">
        <v>311</v>
      </c>
      <c r="D218" s="192" t="s">
        <v>164</v>
      </c>
      <c r="E218" s="193" t="s">
        <v>312</v>
      </c>
      <c r="F218" s="194" t="s">
        <v>313</v>
      </c>
      <c r="G218" s="195" t="s">
        <v>167</v>
      </c>
      <c r="H218" s="196">
        <v>598</v>
      </c>
      <c r="I218" s="197"/>
      <c r="J218" s="198">
        <f>ROUND(I218*H218,2)</f>
        <v>0</v>
      </c>
      <c r="K218" s="194" t="s">
        <v>168</v>
      </c>
      <c r="L218" s="60"/>
      <c r="M218" s="199" t="s">
        <v>21</v>
      </c>
      <c r="N218" s="200" t="s">
        <v>43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169</v>
      </c>
      <c r="AT218" s="23" t="s">
        <v>164</v>
      </c>
      <c r="AU218" s="23" t="s">
        <v>82</v>
      </c>
      <c r="AY218" s="23" t="s">
        <v>162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80</v>
      </c>
      <c r="BK218" s="203">
        <f>ROUND(I218*H218,2)</f>
        <v>0</v>
      </c>
      <c r="BL218" s="23" t="s">
        <v>169</v>
      </c>
      <c r="BM218" s="23" t="s">
        <v>1060</v>
      </c>
    </row>
    <row r="219" spans="2:65" s="1" customFormat="1" ht="40.5">
      <c r="B219" s="40"/>
      <c r="C219" s="62"/>
      <c r="D219" s="204" t="s">
        <v>171</v>
      </c>
      <c r="E219" s="62"/>
      <c r="F219" s="205" t="s">
        <v>315</v>
      </c>
      <c r="G219" s="62"/>
      <c r="H219" s="62"/>
      <c r="I219" s="162"/>
      <c r="J219" s="62"/>
      <c r="K219" s="62"/>
      <c r="L219" s="60"/>
      <c r="M219" s="206"/>
      <c r="N219" s="41"/>
      <c r="O219" s="41"/>
      <c r="P219" s="41"/>
      <c r="Q219" s="41"/>
      <c r="R219" s="41"/>
      <c r="S219" s="41"/>
      <c r="T219" s="77"/>
      <c r="AT219" s="23" t="s">
        <v>171</v>
      </c>
      <c r="AU219" s="23" t="s">
        <v>82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1026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316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1061</v>
      </c>
      <c r="G222" s="219"/>
      <c r="H222" s="222">
        <v>299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1" customFormat="1">
      <c r="B223" s="207"/>
      <c r="C223" s="208"/>
      <c r="D223" s="204" t="s">
        <v>173</v>
      </c>
      <c r="E223" s="209" t="s">
        <v>21</v>
      </c>
      <c r="F223" s="210" t="s">
        <v>318</v>
      </c>
      <c r="G223" s="208"/>
      <c r="H223" s="211" t="s">
        <v>21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173</v>
      </c>
      <c r="AU223" s="217" t="s">
        <v>82</v>
      </c>
      <c r="AV223" s="11" t="s">
        <v>80</v>
      </c>
      <c r="AW223" s="11" t="s">
        <v>36</v>
      </c>
      <c r="AX223" s="11" t="s">
        <v>72</v>
      </c>
      <c r="AY223" s="217" t="s">
        <v>162</v>
      </c>
    </row>
    <row r="224" spans="2:65" s="12" customFormat="1">
      <c r="B224" s="218"/>
      <c r="C224" s="219"/>
      <c r="D224" s="204" t="s">
        <v>173</v>
      </c>
      <c r="E224" s="220" t="s">
        <v>21</v>
      </c>
      <c r="F224" s="221" t="s">
        <v>735</v>
      </c>
      <c r="G224" s="219"/>
      <c r="H224" s="222">
        <v>89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173</v>
      </c>
      <c r="AU224" s="228" t="s">
        <v>82</v>
      </c>
      <c r="AV224" s="12" t="s">
        <v>82</v>
      </c>
      <c r="AW224" s="12" t="s">
        <v>36</v>
      </c>
      <c r="AX224" s="12" t="s">
        <v>72</v>
      </c>
      <c r="AY224" s="228" t="s">
        <v>162</v>
      </c>
    </row>
    <row r="225" spans="2:65" s="11" customFormat="1">
      <c r="B225" s="207"/>
      <c r="C225" s="208"/>
      <c r="D225" s="204" t="s">
        <v>173</v>
      </c>
      <c r="E225" s="209" t="s">
        <v>21</v>
      </c>
      <c r="F225" s="210" t="s">
        <v>320</v>
      </c>
      <c r="G225" s="208"/>
      <c r="H225" s="211" t="s">
        <v>21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173</v>
      </c>
      <c r="AU225" s="217" t="s">
        <v>82</v>
      </c>
      <c r="AV225" s="11" t="s">
        <v>80</v>
      </c>
      <c r="AW225" s="11" t="s">
        <v>36</v>
      </c>
      <c r="AX225" s="11" t="s">
        <v>72</v>
      </c>
      <c r="AY225" s="217" t="s">
        <v>162</v>
      </c>
    </row>
    <row r="226" spans="2:65" s="12" customFormat="1">
      <c r="B226" s="218"/>
      <c r="C226" s="219"/>
      <c r="D226" s="204" t="s">
        <v>173</v>
      </c>
      <c r="E226" s="220" t="s">
        <v>21</v>
      </c>
      <c r="F226" s="221" t="s">
        <v>1062</v>
      </c>
      <c r="G226" s="219"/>
      <c r="H226" s="222">
        <v>210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173</v>
      </c>
      <c r="AU226" s="228" t="s">
        <v>82</v>
      </c>
      <c r="AV226" s="12" t="s">
        <v>82</v>
      </c>
      <c r="AW226" s="12" t="s">
        <v>36</v>
      </c>
      <c r="AX226" s="12" t="s">
        <v>72</v>
      </c>
      <c r="AY226" s="228" t="s">
        <v>162</v>
      </c>
    </row>
    <row r="227" spans="2:65" s="13" customFormat="1">
      <c r="B227" s="229"/>
      <c r="C227" s="230"/>
      <c r="D227" s="231" t="s">
        <v>173</v>
      </c>
      <c r="E227" s="232" t="s">
        <v>21</v>
      </c>
      <c r="F227" s="233" t="s">
        <v>177</v>
      </c>
      <c r="G227" s="230"/>
      <c r="H227" s="234">
        <v>598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173</v>
      </c>
      <c r="AU227" s="240" t="s">
        <v>82</v>
      </c>
      <c r="AV227" s="13" t="s">
        <v>169</v>
      </c>
      <c r="AW227" s="13" t="s">
        <v>36</v>
      </c>
      <c r="AX227" s="13" t="s">
        <v>80</v>
      </c>
      <c r="AY227" s="240" t="s">
        <v>162</v>
      </c>
    </row>
    <row r="228" spans="2:65" s="1" customFormat="1" ht="20.45" customHeight="1">
      <c r="B228" s="40"/>
      <c r="C228" s="192" t="s">
        <v>322</v>
      </c>
      <c r="D228" s="192" t="s">
        <v>164</v>
      </c>
      <c r="E228" s="193" t="s">
        <v>323</v>
      </c>
      <c r="F228" s="194" t="s">
        <v>324</v>
      </c>
      <c r="G228" s="195" t="s">
        <v>167</v>
      </c>
      <c r="H228" s="196">
        <v>40</v>
      </c>
      <c r="I228" s="197"/>
      <c r="J228" s="198">
        <f>ROUND(I228*H228,2)</f>
        <v>0</v>
      </c>
      <c r="K228" s="194" t="s">
        <v>168</v>
      </c>
      <c r="L228" s="60"/>
      <c r="M228" s="199" t="s">
        <v>21</v>
      </c>
      <c r="N228" s="200" t="s">
        <v>43</v>
      </c>
      <c r="O228" s="41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23" t="s">
        <v>169</v>
      </c>
      <c r="AT228" s="23" t="s">
        <v>164</v>
      </c>
      <c r="AU228" s="23" t="s">
        <v>82</v>
      </c>
      <c r="AY228" s="23" t="s">
        <v>162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3" t="s">
        <v>80</v>
      </c>
      <c r="BK228" s="203">
        <f>ROUND(I228*H228,2)</f>
        <v>0</v>
      </c>
      <c r="BL228" s="23" t="s">
        <v>169</v>
      </c>
      <c r="BM228" s="23" t="s">
        <v>1063</v>
      </c>
    </row>
    <row r="229" spans="2:65" s="1" customFormat="1" ht="40.5">
      <c r="B229" s="40"/>
      <c r="C229" s="62"/>
      <c r="D229" s="204" t="s">
        <v>171</v>
      </c>
      <c r="E229" s="62"/>
      <c r="F229" s="205" t="s">
        <v>326</v>
      </c>
      <c r="G229" s="62"/>
      <c r="H229" s="62"/>
      <c r="I229" s="162"/>
      <c r="J229" s="62"/>
      <c r="K229" s="62"/>
      <c r="L229" s="60"/>
      <c r="M229" s="206"/>
      <c r="N229" s="41"/>
      <c r="O229" s="41"/>
      <c r="P229" s="41"/>
      <c r="Q229" s="41"/>
      <c r="R229" s="41"/>
      <c r="S229" s="41"/>
      <c r="T229" s="77"/>
      <c r="AT229" s="23" t="s">
        <v>171</v>
      </c>
      <c r="AU229" s="23" t="s">
        <v>82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1026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1" customFormat="1">
      <c r="B231" s="207"/>
      <c r="C231" s="208"/>
      <c r="D231" s="204" t="s">
        <v>173</v>
      </c>
      <c r="E231" s="209" t="s">
        <v>21</v>
      </c>
      <c r="F231" s="210" t="s">
        <v>327</v>
      </c>
      <c r="G231" s="208"/>
      <c r="H231" s="211" t="s">
        <v>21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173</v>
      </c>
      <c r="AU231" s="217" t="s">
        <v>82</v>
      </c>
      <c r="AV231" s="11" t="s">
        <v>80</v>
      </c>
      <c r="AW231" s="11" t="s">
        <v>36</v>
      </c>
      <c r="AX231" s="11" t="s">
        <v>72</v>
      </c>
      <c r="AY231" s="217" t="s">
        <v>162</v>
      </c>
    </row>
    <row r="232" spans="2:65" s="12" customFormat="1">
      <c r="B232" s="218"/>
      <c r="C232" s="219"/>
      <c r="D232" s="204" t="s">
        <v>173</v>
      </c>
      <c r="E232" s="220" t="s">
        <v>21</v>
      </c>
      <c r="F232" s="221" t="s">
        <v>1058</v>
      </c>
      <c r="G232" s="219"/>
      <c r="H232" s="222">
        <v>20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173</v>
      </c>
      <c r="AU232" s="228" t="s">
        <v>82</v>
      </c>
      <c r="AV232" s="12" t="s">
        <v>82</v>
      </c>
      <c r="AW232" s="12" t="s">
        <v>36</v>
      </c>
      <c r="AX232" s="12" t="s">
        <v>72</v>
      </c>
      <c r="AY232" s="228" t="s">
        <v>162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329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2" customFormat="1">
      <c r="B234" s="218"/>
      <c r="C234" s="219"/>
      <c r="D234" s="204" t="s">
        <v>173</v>
      </c>
      <c r="E234" s="220" t="s">
        <v>21</v>
      </c>
      <c r="F234" s="221" t="s">
        <v>203</v>
      </c>
      <c r="G234" s="219"/>
      <c r="H234" s="222">
        <v>20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173</v>
      </c>
      <c r="AU234" s="228" t="s">
        <v>82</v>
      </c>
      <c r="AV234" s="12" t="s">
        <v>82</v>
      </c>
      <c r="AW234" s="12" t="s">
        <v>36</v>
      </c>
      <c r="AX234" s="12" t="s">
        <v>72</v>
      </c>
      <c r="AY234" s="228" t="s">
        <v>162</v>
      </c>
    </row>
    <row r="235" spans="2:65" s="13" customFormat="1">
      <c r="B235" s="229"/>
      <c r="C235" s="230"/>
      <c r="D235" s="231" t="s">
        <v>173</v>
      </c>
      <c r="E235" s="232" t="s">
        <v>21</v>
      </c>
      <c r="F235" s="233" t="s">
        <v>177</v>
      </c>
      <c r="G235" s="230"/>
      <c r="H235" s="234">
        <v>40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173</v>
      </c>
      <c r="AU235" s="240" t="s">
        <v>82</v>
      </c>
      <c r="AV235" s="13" t="s">
        <v>169</v>
      </c>
      <c r="AW235" s="13" t="s">
        <v>36</v>
      </c>
      <c r="AX235" s="13" t="s">
        <v>80</v>
      </c>
      <c r="AY235" s="240" t="s">
        <v>162</v>
      </c>
    </row>
    <row r="236" spans="2:65" s="1" customFormat="1" ht="20.45" customHeight="1">
      <c r="B236" s="40"/>
      <c r="C236" s="192" t="s">
        <v>330</v>
      </c>
      <c r="D236" s="192" t="s">
        <v>164</v>
      </c>
      <c r="E236" s="193" t="s">
        <v>331</v>
      </c>
      <c r="F236" s="194" t="s">
        <v>332</v>
      </c>
      <c r="G236" s="195" t="s">
        <v>167</v>
      </c>
      <c r="H236" s="196">
        <v>124.5</v>
      </c>
      <c r="I236" s="197"/>
      <c r="J236" s="198">
        <f>ROUND(I236*H236,2)</f>
        <v>0</v>
      </c>
      <c r="K236" s="194" t="s">
        <v>168</v>
      </c>
      <c r="L236" s="60"/>
      <c r="M236" s="199" t="s">
        <v>21</v>
      </c>
      <c r="N236" s="200" t="s">
        <v>43</v>
      </c>
      <c r="O236" s="41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3" t="s">
        <v>169</v>
      </c>
      <c r="AT236" s="23" t="s">
        <v>164</v>
      </c>
      <c r="AU236" s="23" t="s">
        <v>82</v>
      </c>
      <c r="AY236" s="23" t="s">
        <v>162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80</v>
      </c>
      <c r="BK236" s="203">
        <f>ROUND(I236*H236,2)</f>
        <v>0</v>
      </c>
      <c r="BL236" s="23" t="s">
        <v>169</v>
      </c>
      <c r="BM236" s="23" t="s">
        <v>1064</v>
      </c>
    </row>
    <row r="237" spans="2:65" s="1" customFormat="1">
      <c r="B237" s="40"/>
      <c r="C237" s="62"/>
      <c r="D237" s="204" t="s">
        <v>171</v>
      </c>
      <c r="E237" s="62"/>
      <c r="F237" s="205" t="s">
        <v>332</v>
      </c>
      <c r="G237" s="62"/>
      <c r="H237" s="62"/>
      <c r="I237" s="162"/>
      <c r="J237" s="62"/>
      <c r="K237" s="62"/>
      <c r="L237" s="60"/>
      <c r="M237" s="206"/>
      <c r="N237" s="41"/>
      <c r="O237" s="41"/>
      <c r="P237" s="41"/>
      <c r="Q237" s="41"/>
      <c r="R237" s="41"/>
      <c r="S237" s="41"/>
      <c r="T237" s="77"/>
      <c r="AT237" s="23" t="s">
        <v>171</v>
      </c>
      <c r="AU237" s="23" t="s">
        <v>82</v>
      </c>
    </row>
    <row r="238" spans="2:65" s="11" customFormat="1">
      <c r="B238" s="207"/>
      <c r="C238" s="208"/>
      <c r="D238" s="204" t="s">
        <v>173</v>
      </c>
      <c r="E238" s="209" t="s">
        <v>21</v>
      </c>
      <c r="F238" s="210" t="s">
        <v>1026</v>
      </c>
      <c r="G238" s="208"/>
      <c r="H238" s="211" t="s">
        <v>21</v>
      </c>
      <c r="I238" s="212"/>
      <c r="J238" s="208"/>
      <c r="K238" s="208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173</v>
      </c>
      <c r="AU238" s="217" t="s">
        <v>82</v>
      </c>
      <c r="AV238" s="11" t="s">
        <v>80</v>
      </c>
      <c r="AW238" s="11" t="s">
        <v>36</v>
      </c>
      <c r="AX238" s="11" t="s">
        <v>72</v>
      </c>
      <c r="AY238" s="217" t="s">
        <v>162</v>
      </c>
    </row>
    <row r="239" spans="2:65" s="11" customFormat="1">
      <c r="B239" s="207"/>
      <c r="C239" s="208"/>
      <c r="D239" s="204" t="s">
        <v>173</v>
      </c>
      <c r="E239" s="209" t="s">
        <v>21</v>
      </c>
      <c r="F239" s="210" t="s">
        <v>334</v>
      </c>
      <c r="G239" s="208"/>
      <c r="H239" s="211" t="s">
        <v>21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173</v>
      </c>
      <c r="AU239" s="217" t="s">
        <v>82</v>
      </c>
      <c r="AV239" s="11" t="s">
        <v>80</v>
      </c>
      <c r="AW239" s="11" t="s">
        <v>36</v>
      </c>
      <c r="AX239" s="11" t="s">
        <v>72</v>
      </c>
      <c r="AY239" s="217" t="s">
        <v>162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210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2" customFormat="1">
      <c r="B241" s="218"/>
      <c r="C241" s="219"/>
      <c r="D241" s="204" t="s">
        <v>173</v>
      </c>
      <c r="E241" s="220" t="s">
        <v>21</v>
      </c>
      <c r="F241" s="221" t="s">
        <v>584</v>
      </c>
      <c r="G241" s="219"/>
      <c r="H241" s="222">
        <v>60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173</v>
      </c>
      <c r="AU241" s="228" t="s">
        <v>82</v>
      </c>
      <c r="AV241" s="12" t="s">
        <v>82</v>
      </c>
      <c r="AW241" s="12" t="s">
        <v>36</v>
      </c>
      <c r="AX241" s="12" t="s">
        <v>72</v>
      </c>
      <c r="AY241" s="228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212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1065</v>
      </c>
      <c r="G243" s="219"/>
      <c r="H243" s="222">
        <v>64.5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124.5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336</v>
      </c>
      <c r="D245" s="192" t="s">
        <v>164</v>
      </c>
      <c r="E245" s="193" t="s">
        <v>337</v>
      </c>
      <c r="F245" s="194" t="s">
        <v>338</v>
      </c>
      <c r="G245" s="195" t="s">
        <v>167</v>
      </c>
      <c r="H245" s="196">
        <v>64.5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1066</v>
      </c>
    </row>
    <row r="246" spans="2:65" s="1" customFormat="1" ht="27">
      <c r="B246" s="40"/>
      <c r="C246" s="62"/>
      <c r="D246" s="204" t="s">
        <v>171</v>
      </c>
      <c r="E246" s="62"/>
      <c r="F246" s="205" t="s">
        <v>340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1026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341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2" customFormat="1">
      <c r="B249" s="218"/>
      <c r="C249" s="219"/>
      <c r="D249" s="204" t="s">
        <v>173</v>
      </c>
      <c r="E249" s="220" t="s">
        <v>21</v>
      </c>
      <c r="F249" s="221" t="s">
        <v>1065</v>
      </c>
      <c r="G249" s="219"/>
      <c r="H249" s="222">
        <v>64.5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173</v>
      </c>
      <c r="AU249" s="228" t="s">
        <v>82</v>
      </c>
      <c r="AV249" s="12" t="s">
        <v>82</v>
      </c>
      <c r="AW249" s="12" t="s">
        <v>36</v>
      </c>
      <c r="AX249" s="12" t="s">
        <v>72</v>
      </c>
      <c r="AY249" s="228" t="s">
        <v>162</v>
      </c>
    </row>
    <row r="250" spans="2:65" s="13" customFormat="1">
      <c r="B250" s="229"/>
      <c r="C250" s="230"/>
      <c r="D250" s="231" t="s">
        <v>173</v>
      </c>
      <c r="E250" s="232" t="s">
        <v>21</v>
      </c>
      <c r="F250" s="233" t="s">
        <v>177</v>
      </c>
      <c r="G250" s="230"/>
      <c r="H250" s="234">
        <v>64.5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173</v>
      </c>
      <c r="AU250" s="240" t="s">
        <v>82</v>
      </c>
      <c r="AV250" s="13" t="s">
        <v>169</v>
      </c>
      <c r="AW250" s="13" t="s">
        <v>36</v>
      </c>
      <c r="AX250" s="13" t="s">
        <v>80</v>
      </c>
      <c r="AY250" s="240" t="s">
        <v>162</v>
      </c>
    </row>
    <row r="251" spans="2:65" s="1" customFormat="1" ht="20.45" customHeight="1">
      <c r="B251" s="40"/>
      <c r="C251" s="192" t="s">
        <v>342</v>
      </c>
      <c r="D251" s="192" t="s">
        <v>164</v>
      </c>
      <c r="E251" s="193" t="s">
        <v>343</v>
      </c>
      <c r="F251" s="194" t="s">
        <v>344</v>
      </c>
      <c r="G251" s="195" t="s">
        <v>167</v>
      </c>
      <c r="H251" s="196">
        <v>299</v>
      </c>
      <c r="I251" s="197"/>
      <c r="J251" s="198">
        <f>ROUND(I251*H251,2)</f>
        <v>0</v>
      </c>
      <c r="K251" s="194" t="s">
        <v>168</v>
      </c>
      <c r="L251" s="60"/>
      <c r="M251" s="199" t="s">
        <v>21</v>
      </c>
      <c r="N251" s="200" t="s">
        <v>43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169</v>
      </c>
      <c r="AT251" s="23" t="s">
        <v>164</v>
      </c>
      <c r="AU251" s="23" t="s">
        <v>82</v>
      </c>
      <c r="AY251" s="23" t="s">
        <v>162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80</v>
      </c>
      <c r="BK251" s="203">
        <f>ROUND(I251*H251,2)</f>
        <v>0</v>
      </c>
      <c r="BL251" s="23" t="s">
        <v>169</v>
      </c>
      <c r="BM251" s="23" t="s">
        <v>1067</v>
      </c>
    </row>
    <row r="252" spans="2:65" s="1" customFormat="1" ht="27">
      <c r="B252" s="40"/>
      <c r="C252" s="62"/>
      <c r="D252" s="204" t="s">
        <v>171</v>
      </c>
      <c r="E252" s="62"/>
      <c r="F252" s="205" t="s">
        <v>346</v>
      </c>
      <c r="G252" s="62"/>
      <c r="H252" s="62"/>
      <c r="I252" s="162"/>
      <c r="J252" s="62"/>
      <c r="K252" s="62"/>
      <c r="L252" s="60"/>
      <c r="M252" s="206"/>
      <c r="N252" s="41"/>
      <c r="O252" s="41"/>
      <c r="P252" s="41"/>
      <c r="Q252" s="41"/>
      <c r="R252" s="41"/>
      <c r="S252" s="41"/>
      <c r="T252" s="77"/>
      <c r="AT252" s="23" t="s">
        <v>171</v>
      </c>
      <c r="AU252" s="23" t="s">
        <v>82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1026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1" customFormat="1">
      <c r="B254" s="207"/>
      <c r="C254" s="208"/>
      <c r="D254" s="204" t="s">
        <v>173</v>
      </c>
      <c r="E254" s="209" t="s">
        <v>21</v>
      </c>
      <c r="F254" s="210" t="s">
        <v>347</v>
      </c>
      <c r="G254" s="208"/>
      <c r="H254" s="211" t="s">
        <v>21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173</v>
      </c>
      <c r="AU254" s="217" t="s">
        <v>82</v>
      </c>
      <c r="AV254" s="11" t="s">
        <v>80</v>
      </c>
      <c r="AW254" s="11" t="s">
        <v>36</v>
      </c>
      <c r="AX254" s="11" t="s">
        <v>72</v>
      </c>
      <c r="AY254" s="217" t="s">
        <v>162</v>
      </c>
    </row>
    <row r="255" spans="2:65" s="12" customFormat="1">
      <c r="B255" s="218"/>
      <c r="C255" s="219"/>
      <c r="D255" s="204" t="s">
        <v>173</v>
      </c>
      <c r="E255" s="220" t="s">
        <v>21</v>
      </c>
      <c r="F255" s="221" t="s">
        <v>735</v>
      </c>
      <c r="G255" s="219"/>
      <c r="H255" s="222">
        <v>89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173</v>
      </c>
      <c r="AU255" s="228" t="s">
        <v>82</v>
      </c>
      <c r="AV255" s="12" t="s">
        <v>82</v>
      </c>
      <c r="AW255" s="12" t="s">
        <v>36</v>
      </c>
      <c r="AX255" s="12" t="s">
        <v>72</v>
      </c>
      <c r="AY255" s="228" t="s">
        <v>162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348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1068</v>
      </c>
      <c r="G257" s="219"/>
      <c r="H257" s="222">
        <v>210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299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350</v>
      </c>
      <c r="D259" s="192" t="s">
        <v>164</v>
      </c>
      <c r="E259" s="193" t="s">
        <v>351</v>
      </c>
      <c r="F259" s="194" t="s">
        <v>352</v>
      </c>
      <c r="G259" s="195" t="s">
        <v>167</v>
      </c>
      <c r="H259" s="196">
        <v>20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1069</v>
      </c>
    </row>
    <row r="260" spans="2:65" s="1" customFormat="1" ht="27">
      <c r="B260" s="40"/>
      <c r="C260" s="62"/>
      <c r="D260" s="204" t="s">
        <v>171</v>
      </c>
      <c r="E260" s="62"/>
      <c r="F260" s="205" t="s">
        <v>354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1026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355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203</v>
      </c>
      <c r="G263" s="219"/>
      <c r="H263" s="222">
        <v>20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3" customFormat="1">
      <c r="B264" s="229"/>
      <c r="C264" s="230"/>
      <c r="D264" s="231" t="s">
        <v>173</v>
      </c>
      <c r="E264" s="232" t="s">
        <v>21</v>
      </c>
      <c r="F264" s="233" t="s">
        <v>177</v>
      </c>
      <c r="G264" s="230"/>
      <c r="H264" s="234">
        <v>20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173</v>
      </c>
      <c r="AU264" s="240" t="s">
        <v>82</v>
      </c>
      <c r="AV264" s="13" t="s">
        <v>169</v>
      </c>
      <c r="AW264" s="13" t="s">
        <v>36</v>
      </c>
      <c r="AX264" s="13" t="s">
        <v>80</v>
      </c>
      <c r="AY264" s="240" t="s">
        <v>162</v>
      </c>
    </row>
    <row r="265" spans="2:65" s="1" customFormat="1" ht="20.45" customHeight="1">
      <c r="B265" s="40"/>
      <c r="C265" s="192" t="s">
        <v>356</v>
      </c>
      <c r="D265" s="192" t="s">
        <v>164</v>
      </c>
      <c r="E265" s="193" t="s">
        <v>357</v>
      </c>
      <c r="F265" s="194" t="s">
        <v>358</v>
      </c>
      <c r="G265" s="195" t="s">
        <v>167</v>
      </c>
      <c r="H265" s="196">
        <v>124.5</v>
      </c>
      <c r="I265" s="197"/>
      <c r="J265" s="198">
        <f>ROUND(I265*H265,2)</f>
        <v>0</v>
      </c>
      <c r="K265" s="194" t="s">
        <v>168</v>
      </c>
      <c r="L265" s="60"/>
      <c r="M265" s="199" t="s">
        <v>21</v>
      </c>
      <c r="N265" s="200" t="s">
        <v>43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169</v>
      </c>
      <c r="AT265" s="23" t="s">
        <v>164</v>
      </c>
      <c r="AU265" s="23" t="s">
        <v>82</v>
      </c>
      <c r="AY265" s="23" t="s">
        <v>162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80</v>
      </c>
      <c r="BK265" s="203">
        <f>ROUND(I265*H265,2)</f>
        <v>0</v>
      </c>
      <c r="BL265" s="23" t="s">
        <v>169</v>
      </c>
      <c r="BM265" s="23" t="s">
        <v>1070</v>
      </c>
    </row>
    <row r="266" spans="2:65" s="1" customFormat="1" ht="54">
      <c r="B266" s="40"/>
      <c r="C266" s="62"/>
      <c r="D266" s="204" t="s">
        <v>171</v>
      </c>
      <c r="E266" s="62"/>
      <c r="F266" s="205" t="s">
        <v>360</v>
      </c>
      <c r="G266" s="62"/>
      <c r="H266" s="62"/>
      <c r="I266" s="162"/>
      <c r="J266" s="62"/>
      <c r="K266" s="62"/>
      <c r="L266" s="60"/>
      <c r="M266" s="206"/>
      <c r="N266" s="41"/>
      <c r="O266" s="41"/>
      <c r="P266" s="41"/>
      <c r="Q266" s="41"/>
      <c r="R266" s="41"/>
      <c r="S266" s="41"/>
      <c r="T266" s="77"/>
      <c r="AT266" s="23" t="s">
        <v>171</v>
      </c>
      <c r="AU266" s="23" t="s">
        <v>82</v>
      </c>
    </row>
    <row r="267" spans="2:65" s="11" customFormat="1">
      <c r="B267" s="207"/>
      <c r="C267" s="208"/>
      <c r="D267" s="204" t="s">
        <v>173</v>
      </c>
      <c r="E267" s="209" t="s">
        <v>21</v>
      </c>
      <c r="F267" s="210" t="s">
        <v>1026</v>
      </c>
      <c r="G267" s="208"/>
      <c r="H267" s="211" t="s">
        <v>21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173</v>
      </c>
      <c r="AU267" s="217" t="s">
        <v>82</v>
      </c>
      <c r="AV267" s="11" t="s">
        <v>80</v>
      </c>
      <c r="AW267" s="11" t="s">
        <v>36</v>
      </c>
      <c r="AX267" s="11" t="s">
        <v>72</v>
      </c>
      <c r="AY267" s="217" t="s">
        <v>162</v>
      </c>
    </row>
    <row r="268" spans="2:65" s="11" customFormat="1">
      <c r="B268" s="207"/>
      <c r="C268" s="208"/>
      <c r="D268" s="204" t="s">
        <v>173</v>
      </c>
      <c r="E268" s="209" t="s">
        <v>21</v>
      </c>
      <c r="F268" s="210" t="s">
        <v>361</v>
      </c>
      <c r="G268" s="208"/>
      <c r="H268" s="211" t="s">
        <v>21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173</v>
      </c>
      <c r="AU268" s="217" t="s">
        <v>82</v>
      </c>
      <c r="AV268" s="11" t="s">
        <v>80</v>
      </c>
      <c r="AW268" s="11" t="s">
        <v>36</v>
      </c>
      <c r="AX268" s="11" t="s">
        <v>72</v>
      </c>
      <c r="AY268" s="217" t="s">
        <v>162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210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2" customFormat="1">
      <c r="B270" s="218"/>
      <c r="C270" s="219"/>
      <c r="D270" s="204" t="s">
        <v>173</v>
      </c>
      <c r="E270" s="220" t="s">
        <v>21</v>
      </c>
      <c r="F270" s="221" t="s">
        <v>1032</v>
      </c>
      <c r="G270" s="219"/>
      <c r="H270" s="222">
        <v>60</v>
      </c>
      <c r="I270" s="223"/>
      <c r="J270" s="219"/>
      <c r="K270" s="219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173</v>
      </c>
      <c r="AU270" s="228" t="s">
        <v>82</v>
      </c>
      <c r="AV270" s="12" t="s">
        <v>82</v>
      </c>
      <c r="AW270" s="12" t="s">
        <v>36</v>
      </c>
      <c r="AX270" s="12" t="s">
        <v>72</v>
      </c>
      <c r="AY270" s="228" t="s">
        <v>162</v>
      </c>
    </row>
    <row r="271" spans="2:65" s="11" customFormat="1">
      <c r="B271" s="207"/>
      <c r="C271" s="208"/>
      <c r="D271" s="204" t="s">
        <v>173</v>
      </c>
      <c r="E271" s="209" t="s">
        <v>21</v>
      </c>
      <c r="F271" s="210" t="s">
        <v>212</v>
      </c>
      <c r="G271" s="208"/>
      <c r="H271" s="211" t="s">
        <v>21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173</v>
      </c>
      <c r="AU271" s="217" t="s">
        <v>82</v>
      </c>
      <c r="AV271" s="11" t="s">
        <v>80</v>
      </c>
      <c r="AW271" s="11" t="s">
        <v>36</v>
      </c>
      <c r="AX271" s="11" t="s">
        <v>72</v>
      </c>
      <c r="AY271" s="217" t="s">
        <v>162</v>
      </c>
    </row>
    <row r="272" spans="2:65" s="12" customFormat="1">
      <c r="B272" s="218"/>
      <c r="C272" s="219"/>
      <c r="D272" s="204" t="s">
        <v>173</v>
      </c>
      <c r="E272" s="220" t="s">
        <v>21</v>
      </c>
      <c r="F272" s="221" t="s">
        <v>1033</v>
      </c>
      <c r="G272" s="219"/>
      <c r="H272" s="222">
        <v>64.5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173</v>
      </c>
      <c r="AU272" s="228" t="s">
        <v>82</v>
      </c>
      <c r="AV272" s="12" t="s">
        <v>82</v>
      </c>
      <c r="AW272" s="12" t="s">
        <v>36</v>
      </c>
      <c r="AX272" s="12" t="s">
        <v>72</v>
      </c>
      <c r="AY272" s="228" t="s">
        <v>162</v>
      </c>
    </row>
    <row r="273" spans="2:65" s="13" customFormat="1">
      <c r="B273" s="229"/>
      <c r="C273" s="230"/>
      <c r="D273" s="231" t="s">
        <v>173</v>
      </c>
      <c r="E273" s="232" t="s">
        <v>21</v>
      </c>
      <c r="F273" s="233" t="s">
        <v>177</v>
      </c>
      <c r="G273" s="230"/>
      <c r="H273" s="234">
        <v>124.5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173</v>
      </c>
      <c r="AU273" s="240" t="s">
        <v>82</v>
      </c>
      <c r="AV273" s="13" t="s">
        <v>169</v>
      </c>
      <c r="AW273" s="13" t="s">
        <v>36</v>
      </c>
      <c r="AX273" s="13" t="s">
        <v>80</v>
      </c>
      <c r="AY273" s="240" t="s">
        <v>162</v>
      </c>
    </row>
    <row r="274" spans="2:65" s="1" customFormat="1" ht="20.45" customHeight="1">
      <c r="B274" s="40"/>
      <c r="C274" s="192" t="s">
        <v>362</v>
      </c>
      <c r="D274" s="192" t="s">
        <v>164</v>
      </c>
      <c r="E274" s="193" t="s">
        <v>363</v>
      </c>
      <c r="F274" s="194" t="s">
        <v>364</v>
      </c>
      <c r="G274" s="195" t="s">
        <v>365</v>
      </c>
      <c r="H274" s="196">
        <v>28.32</v>
      </c>
      <c r="I274" s="197"/>
      <c r="J274" s="198">
        <f>ROUND(I274*H274,2)</f>
        <v>0</v>
      </c>
      <c r="K274" s="194" t="s">
        <v>21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1071</v>
      </c>
    </row>
    <row r="275" spans="2:65" s="1" customFormat="1">
      <c r="B275" s="40"/>
      <c r="C275" s="62"/>
      <c r="D275" s="204" t="s">
        <v>171</v>
      </c>
      <c r="E275" s="62"/>
      <c r="F275" s="205" t="s">
        <v>367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1026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1072</v>
      </c>
      <c r="G277" s="219"/>
      <c r="H277" s="222">
        <v>28.32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28.32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369</v>
      </c>
      <c r="D279" s="192" t="s">
        <v>164</v>
      </c>
      <c r="E279" s="193" t="s">
        <v>370</v>
      </c>
      <c r="F279" s="194" t="s">
        <v>371</v>
      </c>
      <c r="G279" s="195" t="s">
        <v>167</v>
      </c>
      <c r="H279" s="196">
        <v>230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1073</v>
      </c>
    </row>
    <row r="280" spans="2:65" s="1" customFormat="1" ht="27">
      <c r="B280" s="40"/>
      <c r="C280" s="62"/>
      <c r="D280" s="204" t="s">
        <v>171</v>
      </c>
      <c r="E280" s="62"/>
      <c r="F280" s="205" t="s">
        <v>373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1026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374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1068</v>
      </c>
      <c r="G283" s="219"/>
      <c r="H283" s="222">
        <v>210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1" customFormat="1">
      <c r="B284" s="207"/>
      <c r="C284" s="208"/>
      <c r="D284" s="204" t="s">
        <v>173</v>
      </c>
      <c r="E284" s="209" t="s">
        <v>21</v>
      </c>
      <c r="F284" s="210" t="s">
        <v>375</v>
      </c>
      <c r="G284" s="208"/>
      <c r="H284" s="211" t="s">
        <v>21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173</v>
      </c>
      <c r="AU284" s="217" t="s">
        <v>82</v>
      </c>
      <c r="AV284" s="11" t="s">
        <v>80</v>
      </c>
      <c r="AW284" s="11" t="s">
        <v>36</v>
      </c>
      <c r="AX284" s="11" t="s">
        <v>72</v>
      </c>
      <c r="AY284" s="217" t="s">
        <v>162</v>
      </c>
    </row>
    <row r="285" spans="2:65" s="12" customFormat="1">
      <c r="B285" s="218"/>
      <c r="C285" s="219"/>
      <c r="D285" s="204" t="s">
        <v>173</v>
      </c>
      <c r="E285" s="220" t="s">
        <v>21</v>
      </c>
      <c r="F285" s="221" t="s">
        <v>203</v>
      </c>
      <c r="G285" s="219"/>
      <c r="H285" s="222">
        <v>20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173</v>
      </c>
      <c r="AU285" s="228" t="s">
        <v>82</v>
      </c>
      <c r="AV285" s="12" t="s">
        <v>82</v>
      </c>
      <c r="AW285" s="12" t="s">
        <v>36</v>
      </c>
      <c r="AX285" s="12" t="s">
        <v>72</v>
      </c>
      <c r="AY285" s="228" t="s">
        <v>162</v>
      </c>
    </row>
    <row r="286" spans="2:65" s="13" customFormat="1">
      <c r="B286" s="229"/>
      <c r="C286" s="230"/>
      <c r="D286" s="231" t="s">
        <v>173</v>
      </c>
      <c r="E286" s="232" t="s">
        <v>21</v>
      </c>
      <c r="F286" s="233" t="s">
        <v>177</v>
      </c>
      <c r="G286" s="230"/>
      <c r="H286" s="234">
        <v>230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173</v>
      </c>
      <c r="AU286" s="240" t="s">
        <v>82</v>
      </c>
      <c r="AV286" s="13" t="s">
        <v>169</v>
      </c>
      <c r="AW286" s="13" t="s">
        <v>36</v>
      </c>
      <c r="AX286" s="13" t="s">
        <v>80</v>
      </c>
      <c r="AY286" s="240" t="s">
        <v>162</v>
      </c>
    </row>
    <row r="287" spans="2:65" s="1" customFormat="1" ht="20.45" customHeight="1">
      <c r="B287" s="40"/>
      <c r="C287" s="192" t="s">
        <v>376</v>
      </c>
      <c r="D287" s="192" t="s">
        <v>164</v>
      </c>
      <c r="E287" s="193" t="s">
        <v>377</v>
      </c>
      <c r="F287" s="194" t="s">
        <v>378</v>
      </c>
      <c r="G287" s="195" t="s">
        <v>167</v>
      </c>
      <c r="H287" s="196">
        <v>299</v>
      </c>
      <c r="I287" s="197"/>
      <c r="J287" s="198">
        <f>ROUND(I287*H287,2)</f>
        <v>0</v>
      </c>
      <c r="K287" s="194" t="s">
        <v>168</v>
      </c>
      <c r="L287" s="60"/>
      <c r="M287" s="199" t="s">
        <v>21</v>
      </c>
      <c r="N287" s="200" t="s">
        <v>43</v>
      </c>
      <c r="O287" s="41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23" t="s">
        <v>169</v>
      </c>
      <c r="AT287" s="23" t="s">
        <v>164</v>
      </c>
      <c r="AU287" s="23" t="s">
        <v>82</v>
      </c>
      <c r="AY287" s="23" t="s">
        <v>162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23" t="s">
        <v>80</v>
      </c>
      <c r="BK287" s="203">
        <f>ROUND(I287*H287,2)</f>
        <v>0</v>
      </c>
      <c r="BL287" s="23" t="s">
        <v>169</v>
      </c>
      <c r="BM287" s="23" t="s">
        <v>1074</v>
      </c>
    </row>
    <row r="288" spans="2:65" s="1" customFormat="1">
      <c r="B288" s="40"/>
      <c r="C288" s="62"/>
      <c r="D288" s="204" t="s">
        <v>171</v>
      </c>
      <c r="E288" s="62"/>
      <c r="F288" s="205" t="s">
        <v>378</v>
      </c>
      <c r="G288" s="62"/>
      <c r="H288" s="62"/>
      <c r="I288" s="162"/>
      <c r="J288" s="62"/>
      <c r="K288" s="62"/>
      <c r="L288" s="60"/>
      <c r="M288" s="206"/>
      <c r="N288" s="41"/>
      <c r="O288" s="41"/>
      <c r="P288" s="41"/>
      <c r="Q288" s="41"/>
      <c r="R288" s="41"/>
      <c r="S288" s="41"/>
      <c r="T288" s="77"/>
      <c r="AT288" s="23" t="s">
        <v>171</v>
      </c>
      <c r="AU288" s="23" t="s">
        <v>82</v>
      </c>
    </row>
    <row r="289" spans="2:65" s="11" customFormat="1">
      <c r="B289" s="207"/>
      <c r="C289" s="208"/>
      <c r="D289" s="204" t="s">
        <v>173</v>
      </c>
      <c r="E289" s="209" t="s">
        <v>21</v>
      </c>
      <c r="F289" s="210" t="s">
        <v>1075</v>
      </c>
      <c r="G289" s="208"/>
      <c r="H289" s="211" t="s">
        <v>21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173</v>
      </c>
      <c r="AU289" s="217" t="s">
        <v>82</v>
      </c>
      <c r="AV289" s="11" t="s">
        <v>80</v>
      </c>
      <c r="AW289" s="11" t="s">
        <v>36</v>
      </c>
      <c r="AX289" s="11" t="s">
        <v>72</v>
      </c>
      <c r="AY289" s="217" t="s">
        <v>162</v>
      </c>
    </row>
    <row r="290" spans="2:65" s="11" customFormat="1">
      <c r="B290" s="207"/>
      <c r="C290" s="208"/>
      <c r="D290" s="204" t="s">
        <v>173</v>
      </c>
      <c r="E290" s="209" t="s">
        <v>21</v>
      </c>
      <c r="F290" s="210" t="s">
        <v>316</v>
      </c>
      <c r="G290" s="208"/>
      <c r="H290" s="211" t="s">
        <v>21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173</v>
      </c>
      <c r="AU290" s="217" t="s">
        <v>82</v>
      </c>
      <c r="AV290" s="11" t="s">
        <v>80</v>
      </c>
      <c r="AW290" s="11" t="s">
        <v>36</v>
      </c>
      <c r="AX290" s="11" t="s">
        <v>72</v>
      </c>
      <c r="AY290" s="217" t="s">
        <v>162</v>
      </c>
    </row>
    <row r="291" spans="2:65" s="12" customFormat="1">
      <c r="B291" s="218"/>
      <c r="C291" s="219"/>
      <c r="D291" s="204" t="s">
        <v>173</v>
      </c>
      <c r="E291" s="220" t="s">
        <v>21</v>
      </c>
      <c r="F291" s="221" t="s">
        <v>1061</v>
      </c>
      <c r="G291" s="219"/>
      <c r="H291" s="222">
        <v>299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173</v>
      </c>
      <c r="AU291" s="228" t="s">
        <v>82</v>
      </c>
      <c r="AV291" s="12" t="s">
        <v>82</v>
      </c>
      <c r="AW291" s="12" t="s">
        <v>36</v>
      </c>
      <c r="AX291" s="12" t="s">
        <v>72</v>
      </c>
      <c r="AY291" s="228" t="s">
        <v>162</v>
      </c>
    </row>
    <row r="292" spans="2:65" s="13" customFormat="1">
      <c r="B292" s="229"/>
      <c r="C292" s="230"/>
      <c r="D292" s="231" t="s">
        <v>173</v>
      </c>
      <c r="E292" s="232" t="s">
        <v>21</v>
      </c>
      <c r="F292" s="233" t="s">
        <v>177</v>
      </c>
      <c r="G292" s="230"/>
      <c r="H292" s="234">
        <v>299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173</v>
      </c>
      <c r="AU292" s="240" t="s">
        <v>82</v>
      </c>
      <c r="AV292" s="13" t="s">
        <v>169</v>
      </c>
      <c r="AW292" s="13" t="s">
        <v>36</v>
      </c>
      <c r="AX292" s="13" t="s">
        <v>80</v>
      </c>
      <c r="AY292" s="240" t="s">
        <v>162</v>
      </c>
    </row>
    <row r="293" spans="2:65" s="1" customFormat="1" ht="20.45" customHeight="1">
      <c r="B293" s="40"/>
      <c r="C293" s="192" t="s">
        <v>382</v>
      </c>
      <c r="D293" s="192" t="s">
        <v>164</v>
      </c>
      <c r="E293" s="193" t="s">
        <v>383</v>
      </c>
      <c r="F293" s="194" t="s">
        <v>384</v>
      </c>
      <c r="G293" s="195" t="s">
        <v>167</v>
      </c>
      <c r="H293" s="196">
        <v>89</v>
      </c>
      <c r="I293" s="197"/>
      <c r="J293" s="198">
        <f>ROUND(I293*H293,2)</f>
        <v>0</v>
      </c>
      <c r="K293" s="194" t="s">
        <v>168</v>
      </c>
      <c r="L293" s="60"/>
      <c r="M293" s="199" t="s">
        <v>21</v>
      </c>
      <c r="N293" s="200" t="s">
        <v>43</v>
      </c>
      <c r="O293" s="41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3" t="s">
        <v>169</v>
      </c>
      <c r="AT293" s="23" t="s">
        <v>164</v>
      </c>
      <c r="AU293" s="23" t="s">
        <v>82</v>
      </c>
      <c r="AY293" s="23" t="s">
        <v>162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3" t="s">
        <v>80</v>
      </c>
      <c r="BK293" s="203">
        <f>ROUND(I293*H293,2)</f>
        <v>0</v>
      </c>
      <c r="BL293" s="23" t="s">
        <v>169</v>
      </c>
      <c r="BM293" s="23" t="s">
        <v>1076</v>
      </c>
    </row>
    <row r="294" spans="2:65" s="1" customFormat="1" ht="27">
      <c r="B294" s="40"/>
      <c r="C294" s="62"/>
      <c r="D294" s="204" t="s">
        <v>171</v>
      </c>
      <c r="E294" s="62"/>
      <c r="F294" s="205" t="s">
        <v>386</v>
      </c>
      <c r="G294" s="62"/>
      <c r="H294" s="62"/>
      <c r="I294" s="162"/>
      <c r="J294" s="62"/>
      <c r="K294" s="62"/>
      <c r="L294" s="60"/>
      <c r="M294" s="206"/>
      <c r="N294" s="41"/>
      <c r="O294" s="41"/>
      <c r="P294" s="41"/>
      <c r="Q294" s="41"/>
      <c r="R294" s="41"/>
      <c r="S294" s="41"/>
      <c r="T294" s="77"/>
      <c r="AT294" s="23" t="s">
        <v>171</v>
      </c>
      <c r="AU294" s="23" t="s">
        <v>82</v>
      </c>
    </row>
    <row r="295" spans="2:65" s="11" customFormat="1">
      <c r="B295" s="207"/>
      <c r="C295" s="208"/>
      <c r="D295" s="204" t="s">
        <v>173</v>
      </c>
      <c r="E295" s="209" t="s">
        <v>21</v>
      </c>
      <c r="F295" s="210" t="s">
        <v>1026</v>
      </c>
      <c r="G295" s="208"/>
      <c r="H295" s="211" t="s">
        <v>21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173</v>
      </c>
      <c r="AU295" s="217" t="s">
        <v>82</v>
      </c>
      <c r="AV295" s="11" t="s">
        <v>80</v>
      </c>
      <c r="AW295" s="11" t="s">
        <v>36</v>
      </c>
      <c r="AX295" s="11" t="s">
        <v>72</v>
      </c>
      <c r="AY295" s="217" t="s">
        <v>162</v>
      </c>
    </row>
    <row r="296" spans="2:65" s="11" customFormat="1">
      <c r="B296" s="207"/>
      <c r="C296" s="208"/>
      <c r="D296" s="204" t="s">
        <v>173</v>
      </c>
      <c r="E296" s="209" t="s">
        <v>21</v>
      </c>
      <c r="F296" s="210" t="s">
        <v>387</v>
      </c>
      <c r="G296" s="208"/>
      <c r="H296" s="211" t="s">
        <v>21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173</v>
      </c>
      <c r="AU296" s="217" t="s">
        <v>82</v>
      </c>
      <c r="AV296" s="11" t="s">
        <v>80</v>
      </c>
      <c r="AW296" s="11" t="s">
        <v>36</v>
      </c>
      <c r="AX296" s="11" t="s">
        <v>72</v>
      </c>
      <c r="AY296" s="217" t="s">
        <v>162</v>
      </c>
    </row>
    <row r="297" spans="2:65" s="12" customFormat="1">
      <c r="B297" s="218"/>
      <c r="C297" s="219"/>
      <c r="D297" s="204" t="s">
        <v>173</v>
      </c>
      <c r="E297" s="220" t="s">
        <v>21</v>
      </c>
      <c r="F297" s="221" t="s">
        <v>735</v>
      </c>
      <c r="G297" s="219"/>
      <c r="H297" s="222">
        <v>89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173</v>
      </c>
      <c r="AU297" s="228" t="s">
        <v>82</v>
      </c>
      <c r="AV297" s="12" t="s">
        <v>82</v>
      </c>
      <c r="AW297" s="12" t="s">
        <v>36</v>
      </c>
      <c r="AX297" s="12" t="s">
        <v>72</v>
      </c>
      <c r="AY297" s="228" t="s">
        <v>162</v>
      </c>
    </row>
    <row r="298" spans="2:65" s="13" customFormat="1">
      <c r="B298" s="229"/>
      <c r="C298" s="230"/>
      <c r="D298" s="231" t="s">
        <v>173</v>
      </c>
      <c r="E298" s="232" t="s">
        <v>21</v>
      </c>
      <c r="F298" s="233" t="s">
        <v>177</v>
      </c>
      <c r="G298" s="230"/>
      <c r="H298" s="234">
        <v>89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AT298" s="240" t="s">
        <v>173</v>
      </c>
      <c r="AU298" s="240" t="s">
        <v>82</v>
      </c>
      <c r="AV298" s="13" t="s">
        <v>169</v>
      </c>
      <c r="AW298" s="13" t="s">
        <v>36</v>
      </c>
      <c r="AX298" s="13" t="s">
        <v>80</v>
      </c>
      <c r="AY298" s="240" t="s">
        <v>162</v>
      </c>
    </row>
    <row r="299" spans="2:65" s="1" customFormat="1" ht="20.45" customHeight="1">
      <c r="B299" s="40"/>
      <c r="C299" s="192" t="s">
        <v>388</v>
      </c>
      <c r="D299" s="192" t="s">
        <v>164</v>
      </c>
      <c r="E299" s="193" t="s">
        <v>389</v>
      </c>
      <c r="F299" s="194" t="s">
        <v>390</v>
      </c>
      <c r="G299" s="195" t="s">
        <v>262</v>
      </c>
      <c r="H299" s="196">
        <v>118</v>
      </c>
      <c r="I299" s="197"/>
      <c r="J299" s="198">
        <f>ROUND(I299*H299,2)</f>
        <v>0</v>
      </c>
      <c r="K299" s="194" t="s">
        <v>168</v>
      </c>
      <c r="L299" s="60"/>
      <c r="M299" s="199" t="s">
        <v>21</v>
      </c>
      <c r="N299" s="200" t="s">
        <v>43</v>
      </c>
      <c r="O299" s="41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3" t="s">
        <v>169</v>
      </c>
      <c r="AT299" s="23" t="s">
        <v>164</v>
      </c>
      <c r="AU299" s="23" t="s">
        <v>82</v>
      </c>
      <c r="AY299" s="23" t="s">
        <v>162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3" t="s">
        <v>80</v>
      </c>
      <c r="BK299" s="203">
        <f>ROUND(I299*H299,2)</f>
        <v>0</v>
      </c>
      <c r="BL299" s="23" t="s">
        <v>169</v>
      </c>
      <c r="BM299" s="23" t="s">
        <v>1077</v>
      </c>
    </row>
    <row r="300" spans="2:65" s="1" customFormat="1" ht="27">
      <c r="B300" s="40"/>
      <c r="C300" s="62"/>
      <c r="D300" s="204" t="s">
        <v>171</v>
      </c>
      <c r="E300" s="62"/>
      <c r="F300" s="205" t="s">
        <v>392</v>
      </c>
      <c r="G300" s="62"/>
      <c r="H300" s="62"/>
      <c r="I300" s="162"/>
      <c r="J300" s="62"/>
      <c r="K300" s="62"/>
      <c r="L300" s="60"/>
      <c r="M300" s="206"/>
      <c r="N300" s="41"/>
      <c r="O300" s="41"/>
      <c r="P300" s="41"/>
      <c r="Q300" s="41"/>
      <c r="R300" s="41"/>
      <c r="S300" s="41"/>
      <c r="T300" s="77"/>
      <c r="AT300" s="23" t="s">
        <v>171</v>
      </c>
      <c r="AU300" s="23" t="s">
        <v>82</v>
      </c>
    </row>
    <row r="301" spans="2:65" s="11" customFormat="1">
      <c r="B301" s="207"/>
      <c r="C301" s="208"/>
      <c r="D301" s="204" t="s">
        <v>173</v>
      </c>
      <c r="E301" s="209" t="s">
        <v>21</v>
      </c>
      <c r="F301" s="210" t="s">
        <v>1026</v>
      </c>
      <c r="G301" s="208"/>
      <c r="H301" s="211" t="s">
        <v>21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173</v>
      </c>
      <c r="AU301" s="217" t="s">
        <v>82</v>
      </c>
      <c r="AV301" s="11" t="s">
        <v>80</v>
      </c>
      <c r="AW301" s="11" t="s">
        <v>36</v>
      </c>
      <c r="AX301" s="11" t="s">
        <v>72</v>
      </c>
      <c r="AY301" s="217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393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1039</v>
      </c>
      <c r="G303" s="219"/>
      <c r="H303" s="222">
        <v>118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3" customFormat="1">
      <c r="B304" s="229"/>
      <c r="C304" s="230"/>
      <c r="D304" s="231" t="s">
        <v>173</v>
      </c>
      <c r="E304" s="232" t="s">
        <v>21</v>
      </c>
      <c r="F304" s="233" t="s">
        <v>177</v>
      </c>
      <c r="G304" s="230"/>
      <c r="H304" s="234">
        <v>118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173</v>
      </c>
      <c r="AU304" s="240" t="s">
        <v>82</v>
      </c>
      <c r="AV304" s="13" t="s">
        <v>169</v>
      </c>
      <c r="AW304" s="13" t="s">
        <v>36</v>
      </c>
      <c r="AX304" s="13" t="s">
        <v>80</v>
      </c>
      <c r="AY304" s="240" t="s">
        <v>162</v>
      </c>
    </row>
    <row r="305" spans="2:65" s="1" customFormat="1" ht="20.45" customHeight="1">
      <c r="B305" s="40"/>
      <c r="C305" s="241" t="s">
        <v>395</v>
      </c>
      <c r="D305" s="241" t="s">
        <v>396</v>
      </c>
      <c r="E305" s="242" t="s">
        <v>397</v>
      </c>
      <c r="F305" s="243" t="s">
        <v>398</v>
      </c>
      <c r="G305" s="244" t="s">
        <v>399</v>
      </c>
      <c r="H305" s="245">
        <v>1.77</v>
      </c>
      <c r="I305" s="246"/>
      <c r="J305" s="247">
        <f>ROUND(I305*H305,2)</f>
        <v>0</v>
      </c>
      <c r="K305" s="243" t="s">
        <v>168</v>
      </c>
      <c r="L305" s="248"/>
      <c r="M305" s="249" t="s">
        <v>21</v>
      </c>
      <c r="N305" s="250" t="s">
        <v>43</v>
      </c>
      <c r="O305" s="41"/>
      <c r="P305" s="201">
        <f>O305*H305</f>
        <v>0</v>
      </c>
      <c r="Q305" s="201">
        <v>1E-3</v>
      </c>
      <c r="R305" s="201">
        <f>Q305*H305</f>
        <v>1.7700000000000001E-3</v>
      </c>
      <c r="S305" s="201">
        <v>0</v>
      </c>
      <c r="T305" s="202">
        <f>S305*H305</f>
        <v>0</v>
      </c>
      <c r="AR305" s="23" t="s">
        <v>223</v>
      </c>
      <c r="AT305" s="23" t="s">
        <v>396</v>
      </c>
      <c r="AU305" s="23" t="s">
        <v>82</v>
      </c>
      <c r="AY305" s="23" t="s">
        <v>162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3" t="s">
        <v>80</v>
      </c>
      <c r="BK305" s="203">
        <f>ROUND(I305*H305,2)</f>
        <v>0</v>
      </c>
      <c r="BL305" s="23" t="s">
        <v>169</v>
      </c>
      <c r="BM305" s="23" t="s">
        <v>1078</v>
      </c>
    </row>
    <row r="306" spans="2:65" s="1" customFormat="1">
      <c r="B306" s="40"/>
      <c r="C306" s="62"/>
      <c r="D306" s="204" t="s">
        <v>171</v>
      </c>
      <c r="E306" s="62"/>
      <c r="F306" s="205" t="s">
        <v>398</v>
      </c>
      <c r="G306" s="62"/>
      <c r="H306" s="62"/>
      <c r="I306" s="162"/>
      <c r="J306" s="62"/>
      <c r="K306" s="62"/>
      <c r="L306" s="60"/>
      <c r="M306" s="206"/>
      <c r="N306" s="41"/>
      <c r="O306" s="41"/>
      <c r="P306" s="41"/>
      <c r="Q306" s="41"/>
      <c r="R306" s="41"/>
      <c r="S306" s="41"/>
      <c r="T306" s="77"/>
      <c r="AT306" s="23" t="s">
        <v>171</v>
      </c>
      <c r="AU306" s="23" t="s">
        <v>82</v>
      </c>
    </row>
    <row r="307" spans="2:65" s="11" customFormat="1">
      <c r="B307" s="207"/>
      <c r="C307" s="208"/>
      <c r="D307" s="204" t="s">
        <v>173</v>
      </c>
      <c r="E307" s="209" t="s">
        <v>21</v>
      </c>
      <c r="F307" s="210" t="s">
        <v>401</v>
      </c>
      <c r="G307" s="208"/>
      <c r="H307" s="211" t="s">
        <v>21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173</v>
      </c>
      <c r="AU307" s="217" t="s">
        <v>82</v>
      </c>
      <c r="AV307" s="11" t="s">
        <v>80</v>
      </c>
      <c r="AW307" s="11" t="s">
        <v>36</v>
      </c>
      <c r="AX307" s="11" t="s">
        <v>72</v>
      </c>
      <c r="AY307" s="217" t="s">
        <v>162</v>
      </c>
    </row>
    <row r="308" spans="2:65" s="12" customFormat="1">
      <c r="B308" s="218"/>
      <c r="C308" s="219"/>
      <c r="D308" s="204" t="s">
        <v>173</v>
      </c>
      <c r="E308" s="220" t="s">
        <v>21</v>
      </c>
      <c r="F308" s="221" t="s">
        <v>1079</v>
      </c>
      <c r="G308" s="219"/>
      <c r="H308" s="222">
        <v>1.77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173</v>
      </c>
      <c r="AU308" s="228" t="s">
        <v>82</v>
      </c>
      <c r="AV308" s="12" t="s">
        <v>82</v>
      </c>
      <c r="AW308" s="12" t="s">
        <v>36</v>
      </c>
      <c r="AX308" s="12" t="s">
        <v>72</v>
      </c>
      <c r="AY308" s="228" t="s">
        <v>162</v>
      </c>
    </row>
    <row r="309" spans="2:65" s="13" customFormat="1">
      <c r="B309" s="229"/>
      <c r="C309" s="230"/>
      <c r="D309" s="231" t="s">
        <v>173</v>
      </c>
      <c r="E309" s="232" t="s">
        <v>21</v>
      </c>
      <c r="F309" s="233" t="s">
        <v>177</v>
      </c>
      <c r="G309" s="230"/>
      <c r="H309" s="234">
        <v>1.77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173</v>
      </c>
      <c r="AU309" s="240" t="s">
        <v>82</v>
      </c>
      <c r="AV309" s="13" t="s">
        <v>169</v>
      </c>
      <c r="AW309" s="13" t="s">
        <v>36</v>
      </c>
      <c r="AX309" s="13" t="s">
        <v>80</v>
      </c>
      <c r="AY309" s="240" t="s">
        <v>162</v>
      </c>
    </row>
    <row r="310" spans="2:65" s="1" customFormat="1" ht="20.45" customHeight="1">
      <c r="B310" s="40"/>
      <c r="C310" s="192" t="s">
        <v>403</v>
      </c>
      <c r="D310" s="192" t="s">
        <v>164</v>
      </c>
      <c r="E310" s="193" t="s">
        <v>404</v>
      </c>
      <c r="F310" s="194" t="s">
        <v>405</v>
      </c>
      <c r="G310" s="195" t="s">
        <v>262</v>
      </c>
      <c r="H310" s="196">
        <v>118</v>
      </c>
      <c r="I310" s="197"/>
      <c r="J310" s="198">
        <f>ROUND(I310*H310,2)</f>
        <v>0</v>
      </c>
      <c r="K310" s="194" t="s">
        <v>168</v>
      </c>
      <c r="L310" s="60"/>
      <c r="M310" s="199" t="s">
        <v>21</v>
      </c>
      <c r="N310" s="200" t="s">
        <v>43</v>
      </c>
      <c r="O310" s="41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3" t="s">
        <v>169</v>
      </c>
      <c r="AT310" s="23" t="s">
        <v>164</v>
      </c>
      <c r="AU310" s="23" t="s">
        <v>82</v>
      </c>
      <c r="AY310" s="23" t="s">
        <v>162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3" t="s">
        <v>80</v>
      </c>
      <c r="BK310" s="203">
        <f>ROUND(I310*H310,2)</f>
        <v>0</v>
      </c>
      <c r="BL310" s="23" t="s">
        <v>169</v>
      </c>
      <c r="BM310" s="23" t="s">
        <v>1080</v>
      </c>
    </row>
    <row r="311" spans="2:65" s="1" customFormat="1" ht="27">
      <c r="B311" s="40"/>
      <c r="C311" s="62"/>
      <c r="D311" s="204" t="s">
        <v>171</v>
      </c>
      <c r="E311" s="62"/>
      <c r="F311" s="205" t="s">
        <v>407</v>
      </c>
      <c r="G311" s="62"/>
      <c r="H311" s="62"/>
      <c r="I311" s="162"/>
      <c r="J311" s="62"/>
      <c r="K311" s="62"/>
      <c r="L311" s="60"/>
      <c r="M311" s="206"/>
      <c r="N311" s="41"/>
      <c r="O311" s="41"/>
      <c r="P311" s="41"/>
      <c r="Q311" s="41"/>
      <c r="R311" s="41"/>
      <c r="S311" s="41"/>
      <c r="T311" s="77"/>
      <c r="AT311" s="23" t="s">
        <v>171</v>
      </c>
      <c r="AU311" s="23" t="s">
        <v>82</v>
      </c>
    </row>
    <row r="312" spans="2:65" s="11" customFormat="1">
      <c r="B312" s="207"/>
      <c r="C312" s="208"/>
      <c r="D312" s="204" t="s">
        <v>173</v>
      </c>
      <c r="E312" s="209" t="s">
        <v>21</v>
      </c>
      <c r="F312" s="210" t="s">
        <v>1026</v>
      </c>
      <c r="G312" s="208"/>
      <c r="H312" s="211" t="s">
        <v>21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173</v>
      </c>
      <c r="AU312" s="217" t="s">
        <v>82</v>
      </c>
      <c r="AV312" s="11" t="s">
        <v>80</v>
      </c>
      <c r="AW312" s="11" t="s">
        <v>36</v>
      </c>
      <c r="AX312" s="11" t="s">
        <v>72</v>
      </c>
      <c r="AY312" s="217" t="s">
        <v>162</v>
      </c>
    </row>
    <row r="313" spans="2:65" s="11" customFormat="1">
      <c r="B313" s="207"/>
      <c r="C313" s="208"/>
      <c r="D313" s="204" t="s">
        <v>173</v>
      </c>
      <c r="E313" s="209" t="s">
        <v>21</v>
      </c>
      <c r="F313" s="210" t="s">
        <v>408</v>
      </c>
      <c r="G313" s="208"/>
      <c r="H313" s="211" t="s">
        <v>21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173</v>
      </c>
      <c r="AU313" s="217" t="s">
        <v>82</v>
      </c>
      <c r="AV313" s="11" t="s">
        <v>80</v>
      </c>
      <c r="AW313" s="11" t="s">
        <v>36</v>
      </c>
      <c r="AX313" s="11" t="s">
        <v>72</v>
      </c>
      <c r="AY313" s="217" t="s">
        <v>162</v>
      </c>
    </row>
    <row r="314" spans="2:65" s="12" customFormat="1">
      <c r="B314" s="218"/>
      <c r="C314" s="219"/>
      <c r="D314" s="204" t="s">
        <v>173</v>
      </c>
      <c r="E314" s="220" t="s">
        <v>21</v>
      </c>
      <c r="F314" s="221" t="s">
        <v>1039</v>
      </c>
      <c r="G314" s="219"/>
      <c r="H314" s="222">
        <v>118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173</v>
      </c>
      <c r="AU314" s="228" t="s">
        <v>82</v>
      </c>
      <c r="AV314" s="12" t="s">
        <v>82</v>
      </c>
      <c r="AW314" s="12" t="s">
        <v>36</v>
      </c>
      <c r="AX314" s="12" t="s">
        <v>72</v>
      </c>
      <c r="AY314" s="228" t="s">
        <v>162</v>
      </c>
    </row>
    <row r="315" spans="2:65" s="13" customFormat="1">
      <c r="B315" s="229"/>
      <c r="C315" s="230"/>
      <c r="D315" s="204" t="s">
        <v>173</v>
      </c>
      <c r="E315" s="251" t="s">
        <v>21</v>
      </c>
      <c r="F315" s="252" t="s">
        <v>177</v>
      </c>
      <c r="G315" s="230"/>
      <c r="H315" s="253">
        <v>118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173</v>
      </c>
      <c r="AU315" s="240" t="s">
        <v>82</v>
      </c>
      <c r="AV315" s="13" t="s">
        <v>169</v>
      </c>
      <c r="AW315" s="13" t="s">
        <v>36</v>
      </c>
      <c r="AX315" s="13" t="s">
        <v>80</v>
      </c>
      <c r="AY315" s="240" t="s">
        <v>162</v>
      </c>
    </row>
    <row r="316" spans="2:65" s="10" customFormat="1" ht="29.85" customHeight="1">
      <c r="B316" s="175"/>
      <c r="C316" s="176"/>
      <c r="D316" s="189" t="s">
        <v>71</v>
      </c>
      <c r="E316" s="190" t="s">
        <v>82</v>
      </c>
      <c r="F316" s="190" t="s">
        <v>409</v>
      </c>
      <c r="G316" s="176"/>
      <c r="H316" s="176"/>
      <c r="I316" s="179"/>
      <c r="J316" s="191">
        <f>BK316</f>
        <v>0</v>
      </c>
      <c r="K316" s="176"/>
      <c r="L316" s="181"/>
      <c r="M316" s="182"/>
      <c r="N316" s="183"/>
      <c r="O316" s="183"/>
      <c r="P316" s="184">
        <f>SUM(P317:P345)</f>
        <v>0</v>
      </c>
      <c r="Q316" s="183"/>
      <c r="R316" s="184">
        <f>SUM(R317:R345)</f>
        <v>10.199920000000001</v>
      </c>
      <c r="S316" s="183"/>
      <c r="T316" s="185">
        <f>SUM(T317:T345)</f>
        <v>0</v>
      </c>
      <c r="AR316" s="186" t="s">
        <v>80</v>
      </c>
      <c r="AT316" s="187" t="s">
        <v>71</v>
      </c>
      <c r="AU316" s="187" t="s">
        <v>80</v>
      </c>
      <c r="AY316" s="186" t="s">
        <v>162</v>
      </c>
      <c r="BK316" s="188">
        <f>SUM(BK317:BK345)</f>
        <v>0</v>
      </c>
    </row>
    <row r="317" spans="2:65" s="1" customFormat="1" ht="28.9" customHeight="1">
      <c r="B317" s="40"/>
      <c r="C317" s="192" t="s">
        <v>222</v>
      </c>
      <c r="D317" s="192" t="s">
        <v>164</v>
      </c>
      <c r="E317" s="193" t="s">
        <v>410</v>
      </c>
      <c r="F317" s="194" t="s">
        <v>411</v>
      </c>
      <c r="G317" s="195" t="s">
        <v>412</v>
      </c>
      <c r="H317" s="196">
        <v>406</v>
      </c>
      <c r="I317" s="197"/>
      <c r="J317" s="198">
        <f>ROUND(I317*H317,2)</f>
        <v>0</v>
      </c>
      <c r="K317" s="194" t="s">
        <v>168</v>
      </c>
      <c r="L317" s="60"/>
      <c r="M317" s="199" t="s">
        <v>21</v>
      </c>
      <c r="N317" s="200" t="s">
        <v>43</v>
      </c>
      <c r="O317" s="41"/>
      <c r="P317" s="201">
        <f>O317*H317</f>
        <v>0</v>
      </c>
      <c r="Q317" s="201">
        <v>2.0000000000000001E-4</v>
      </c>
      <c r="R317" s="201">
        <f>Q317*H317</f>
        <v>8.1200000000000008E-2</v>
      </c>
      <c r="S317" s="201">
        <v>0</v>
      </c>
      <c r="T317" s="202">
        <f>S317*H317</f>
        <v>0</v>
      </c>
      <c r="AR317" s="23" t="s">
        <v>169</v>
      </c>
      <c r="AT317" s="23" t="s">
        <v>164</v>
      </c>
      <c r="AU317" s="23" t="s">
        <v>82</v>
      </c>
      <c r="AY317" s="23" t="s">
        <v>162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3" t="s">
        <v>80</v>
      </c>
      <c r="BK317" s="203">
        <f>ROUND(I317*H317,2)</f>
        <v>0</v>
      </c>
      <c r="BL317" s="23" t="s">
        <v>169</v>
      </c>
      <c r="BM317" s="23" t="s">
        <v>1081</v>
      </c>
    </row>
    <row r="318" spans="2:65" s="1" customFormat="1" ht="27">
      <c r="B318" s="40"/>
      <c r="C318" s="62"/>
      <c r="D318" s="204" t="s">
        <v>171</v>
      </c>
      <c r="E318" s="62"/>
      <c r="F318" s="205" t="s">
        <v>414</v>
      </c>
      <c r="G318" s="62"/>
      <c r="H318" s="62"/>
      <c r="I318" s="162"/>
      <c r="J318" s="62"/>
      <c r="K318" s="62"/>
      <c r="L318" s="60"/>
      <c r="M318" s="206"/>
      <c r="N318" s="41"/>
      <c r="O318" s="41"/>
      <c r="P318" s="41"/>
      <c r="Q318" s="41"/>
      <c r="R318" s="41"/>
      <c r="S318" s="41"/>
      <c r="T318" s="77"/>
      <c r="AT318" s="23" t="s">
        <v>171</v>
      </c>
      <c r="AU318" s="23" t="s">
        <v>82</v>
      </c>
    </row>
    <row r="319" spans="2:65" s="11" customFormat="1">
      <c r="B319" s="207"/>
      <c r="C319" s="208"/>
      <c r="D319" s="204" t="s">
        <v>173</v>
      </c>
      <c r="E319" s="209" t="s">
        <v>21</v>
      </c>
      <c r="F319" s="210" t="s">
        <v>1026</v>
      </c>
      <c r="G319" s="208"/>
      <c r="H319" s="211" t="s">
        <v>21</v>
      </c>
      <c r="I319" s="212"/>
      <c r="J319" s="208"/>
      <c r="K319" s="208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173</v>
      </c>
      <c r="AU319" s="217" t="s">
        <v>82</v>
      </c>
      <c r="AV319" s="11" t="s">
        <v>80</v>
      </c>
      <c r="AW319" s="11" t="s">
        <v>36</v>
      </c>
      <c r="AX319" s="11" t="s">
        <v>72</v>
      </c>
      <c r="AY319" s="217" t="s">
        <v>162</v>
      </c>
    </row>
    <row r="320" spans="2:65" s="11" customFormat="1">
      <c r="B320" s="207"/>
      <c r="C320" s="208"/>
      <c r="D320" s="204" t="s">
        <v>173</v>
      </c>
      <c r="E320" s="209" t="s">
        <v>21</v>
      </c>
      <c r="F320" s="210" t="s">
        <v>415</v>
      </c>
      <c r="G320" s="208"/>
      <c r="H320" s="211" t="s">
        <v>21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173</v>
      </c>
      <c r="AU320" s="217" t="s">
        <v>82</v>
      </c>
      <c r="AV320" s="11" t="s">
        <v>80</v>
      </c>
      <c r="AW320" s="11" t="s">
        <v>36</v>
      </c>
      <c r="AX320" s="11" t="s">
        <v>72</v>
      </c>
      <c r="AY320" s="217" t="s">
        <v>162</v>
      </c>
    </row>
    <row r="321" spans="2:65" s="12" customFormat="1">
      <c r="B321" s="218"/>
      <c r="C321" s="219"/>
      <c r="D321" s="204" t="s">
        <v>173</v>
      </c>
      <c r="E321" s="220" t="s">
        <v>21</v>
      </c>
      <c r="F321" s="221" t="s">
        <v>916</v>
      </c>
      <c r="G321" s="219"/>
      <c r="H321" s="222">
        <v>176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173</v>
      </c>
      <c r="AU321" s="228" t="s">
        <v>82</v>
      </c>
      <c r="AV321" s="12" t="s">
        <v>82</v>
      </c>
      <c r="AW321" s="12" t="s">
        <v>36</v>
      </c>
      <c r="AX321" s="12" t="s">
        <v>72</v>
      </c>
      <c r="AY321" s="228" t="s">
        <v>162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417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2" customFormat="1">
      <c r="B323" s="218"/>
      <c r="C323" s="219"/>
      <c r="D323" s="204" t="s">
        <v>173</v>
      </c>
      <c r="E323" s="220" t="s">
        <v>21</v>
      </c>
      <c r="F323" s="221" t="s">
        <v>1082</v>
      </c>
      <c r="G323" s="219"/>
      <c r="H323" s="222">
        <v>52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173</v>
      </c>
      <c r="AU323" s="228" t="s">
        <v>82</v>
      </c>
      <c r="AV323" s="12" t="s">
        <v>82</v>
      </c>
      <c r="AW323" s="12" t="s">
        <v>36</v>
      </c>
      <c r="AX323" s="12" t="s">
        <v>72</v>
      </c>
      <c r="AY323" s="228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1054</v>
      </c>
      <c r="G324" s="219"/>
      <c r="H324" s="222">
        <v>44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1" customFormat="1">
      <c r="B325" s="207"/>
      <c r="C325" s="208"/>
      <c r="D325" s="204" t="s">
        <v>173</v>
      </c>
      <c r="E325" s="209" t="s">
        <v>21</v>
      </c>
      <c r="F325" s="210" t="s">
        <v>420</v>
      </c>
      <c r="G325" s="208"/>
      <c r="H325" s="211" t="s">
        <v>21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173</v>
      </c>
      <c r="AU325" s="217" t="s">
        <v>82</v>
      </c>
      <c r="AV325" s="11" t="s">
        <v>80</v>
      </c>
      <c r="AW325" s="11" t="s">
        <v>36</v>
      </c>
      <c r="AX325" s="11" t="s">
        <v>72</v>
      </c>
      <c r="AY325" s="217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1083</v>
      </c>
      <c r="G326" s="219"/>
      <c r="H326" s="222">
        <v>134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3" customFormat="1">
      <c r="B327" s="229"/>
      <c r="C327" s="230"/>
      <c r="D327" s="231" t="s">
        <v>173</v>
      </c>
      <c r="E327" s="232" t="s">
        <v>21</v>
      </c>
      <c r="F327" s="233" t="s">
        <v>177</v>
      </c>
      <c r="G327" s="230"/>
      <c r="H327" s="234">
        <v>406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173</v>
      </c>
      <c r="AU327" s="240" t="s">
        <v>82</v>
      </c>
      <c r="AV327" s="13" t="s">
        <v>169</v>
      </c>
      <c r="AW327" s="13" t="s">
        <v>36</v>
      </c>
      <c r="AX327" s="13" t="s">
        <v>80</v>
      </c>
      <c r="AY327" s="240" t="s">
        <v>162</v>
      </c>
    </row>
    <row r="328" spans="2:65" s="1" customFormat="1" ht="20.45" customHeight="1">
      <c r="B328" s="40"/>
      <c r="C328" s="192" t="s">
        <v>422</v>
      </c>
      <c r="D328" s="192" t="s">
        <v>164</v>
      </c>
      <c r="E328" s="193" t="s">
        <v>423</v>
      </c>
      <c r="F328" s="194" t="s">
        <v>424</v>
      </c>
      <c r="G328" s="195" t="s">
        <v>412</v>
      </c>
      <c r="H328" s="196">
        <v>49</v>
      </c>
      <c r="I328" s="197"/>
      <c r="J328" s="198">
        <f>ROUND(I328*H328,2)</f>
        <v>0</v>
      </c>
      <c r="K328" s="194" t="s">
        <v>168</v>
      </c>
      <c r="L328" s="60"/>
      <c r="M328" s="199" t="s">
        <v>21</v>
      </c>
      <c r="N328" s="200" t="s">
        <v>43</v>
      </c>
      <c r="O328" s="41"/>
      <c r="P328" s="201">
        <f>O328*H328</f>
        <v>0</v>
      </c>
      <c r="Q328" s="201">
        <v>2.7999999999999998E-4</v>
      </c>
      <c r="R328" s="201">
        <f>Q328*H328</f>
        <v>1.372E-2</v>
      </c>
      <c r="S328" s="201">
        <v>0</v>
      </c>
      <c r="T328" s="202">
        <f>S328*H328</f>
        <v>0</v>
      </c>
      <c r="AR328" s="23" t="s">
        <v>169</v>
      </c>
      <c r="AT328" s="23" t="s">
        <v>164</v>
      </c>
      <c r="AU328" s="23" t="s">
        <v>82</v>
      </c>
      <c r="AY328" s="23" t="s">
        <v>162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3" t="s">
        <v>80</v>
      </c>
      <c r="BK328" s="203">
        <f>ROUND(I328*H328,2)</f>
        <v>0</v>
      </c>
      <c r="BL328" s="23" t="s">
        <v>169</v>
      </c>
      <c r="BM328" s="23" t="s">
        <v>1084</v>
      </c>
    </row>
    <row r="329" spans="2:65" s="1" customFormat="1" ht="27">
      <c r="B329" s="40"/>
      <c r="C329" s="62"/>
      <c r="D329" s="204" t="s">
        <v>171</v>
      </c>
      <c r="E329" s="62"/>
      <c r="F329" s="205" t="s">
        <v>426</v>
      </c>
      <c r="G329" s="62"/>
      <c r="H329" s="62"/>
      <c r="I329" s="162"/>
      <c r="J329" s="62"/>
      <c r="K329" s="62"/>
      <c r="L329" s="60"/>
      <c r="M329" s="206"/>
      <c r="N329" s="41"/>
      <c r="O329" s="41"/>
      <c r="P329" s="41"/>
      <c r="Q329" s="41"/>
      <c r="R329" s="41"/>
      <c r="S329" s="41"/>
      <c r="T329" s="77"/>
      <c r="AT329" s="23" t="s">
        <v>171</v>
      </c>
      <c r="AU329" s="23" t="s">
        <v>82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1026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427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2" customFormat="1">
      <c r="B332" s="218"/>
      <c r="C332" s="219"/>
      <c r="D332" s="204" t="s">
        <v>173</v>
      </c>
      <c r="E332" s="220" t="s">
        <v>21</v>
      </c>
      <c r="F332" s="221" t="s">
        <v>509</v>
      </c>
      <c r="G332" s="219"/>
      <c r="H332" s="222">
        <v>49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173</v>
      </c>
      <c r="AU332" s="228" t="s">
        <v>82</v>
      </c>
      <c r="AV332" s="12" t="s">
        <v>82</v>
      </c>
      <c r="AW332" s="12" t="s">
        <v>36</v>
      </c>
      <c r="AX332" s="12" t="s">
        <v>72</v>
      </c>
      <c r="AY332" s="228" t="s">
        <v>162</v>
      </c>
    </row>
    <row r="333" spans="2:65" s="13" customFormat="1">
      <c r="B333" s="229"/>
      <c r="C333" s="230"/>
      <c r="D333" s="231" t="s">
        <v>173</v>
      </c>
      <c r="E333" s="232" t="s">
        <v>21</v>
      </c>
      <c r="F333" s="233" t="s">
        <v>177</v>
      </c>
      <c r="G333" s="230"/>
      <c r="H333" s="234">
        <v>49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173</v>
      </c>
      <c r="AU333" s="240" t="s">
        <v>82</v>
      </c>
      <c r="AV333" s="13" t="s">
        <v>169</v>
      </c>
      <c r="AW333" s="13" t="s">
        <v>36</v>
      </c>
      <c r="AX333" s="13" t="s">
        <v>80</v>
      </c>
      <c r="AY333" s="240" t="s">
        <v>162</v>
      </c>
    </row>
    <row r="334" spans="2:65" s="1" customFormat="1" ht="20.45" customHeight="1">
      <c r="B334" s="40"/>
      <c r="C334" s="192" t="s">
        <v>429</v>
      </c>
      <c r="D334" s="192" t="s">
        <v>164</v>
      </c>
      <c r="E334" s="193" t="s">
        <v>430</v>
      </c>
      <c r="F334" s="194" t="s">
        <v>431</v>
      </c>
      <c r="G334" s="195" t="s">
        <v>167</v>
      </c>
      <c r="H334" s="196">
        <v>4</v>
      </c>
      <c r="I334" s="197"/>
      <c r="J334" s="198">
        <f>ROUND(I334*H334,2)</f>
        <v>0</v>
      </c>
      <c r="K334" s="194" t="s">
        <v>168</v>
      </c>
      <c r="L334" s="60"/>
      <c r="M334" s="199" t="s">
        <v>21</v>
      </c>
      <c r="N334" s="200" t="s">
        <v>43</v>
      </c>
      <c r="O334" s="41"/>
      <c r="P334" s="201">
        <f>O334*H334</f>
        <v>0</v>
      </c>
      <c r="Q334" s="201">
        <v>2.45329</v>
      </c>
      <c r="R334" s="201">
        <f>Q334*H334</f>
        <v>9.8131599999999999</v>
      </c>
      <c r="S334" s="201">
        <v>0</v>
      </c>
      <c r="T334" s="202">
        <f>S334*H334</f>
        <v>0</v>
      </c>
      <c r="AR334" s="23" t="s">
        <v>169</v>
      </c>
      <c r="AT334" s="23" t="s">
        <v>164</v>
      </c>
      <c r="AU334" s="23" t="s">
        <v>82</v>
      </c>
      <c r="AY334" s="23" t="s">
        <v>162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3" t="s">
        <v>80</v>
      </c>
      <c r="BK334" s="203">
        <f>ROUND(I334*H334,2)</f>
        <v>0</v>
      </c>
      <c r="BL334" s="23" t="s">
        <v>169</v>
      </c>
      <c r="BM334" s="23" t="s">
        <v>1085</v>
      </c>
    </row>
    <row r="335" spans="2:65" s="1" customFormat="1">
      <c r="B335" s="40"/>
      <c r="C335" s="62"/>
      <c r="D335" s="204" t="s">
        <v>171</v>
      </c>
      <c r="E335" s="62"/>
      <c r="F335" s="205" t="s">
        <v>433</v>
      </c>
      <c r="G335" s="62"/>
      <c r="H335" s="62"/>
      <c r="I335" s="162"/>
      <c r="J335" s="62"/>
      <c r="K335" s="62"/>
      <c r="L335" s="60"/>
      <c r="M335" s="206"/>
      <c r="N335" s="41"/>
      <c r="O335" s="41"/>
      <c r="P335" s="41"/>
      <c r="Q335" s="41"/>
      <c r="R335" s="41"/>
      <c r="S335" s="41"/>
      <c r="T335" s="77"/>
      <c r="AT335" s="23" t="s">
        <v>171</v>
      </c>
      <c r="AU335" s="23" t="s">
        <v>82</v>
      </c>
    </row>
    <row r="336" spans="2:65" s="11" customFormat="1">
      <c r="B336" s="207"/>
      <c r="C336" s="208"/>
      <c r="D336" s="204" t="s">
        <v>173</v>
      </c>
      <c r="E336" s="209" t="s">
        <v>21</v>
      </c>
      <c r="F336" s="210" t="s">
        <v>1026</v>
      </c>
      <c r="G336" s="208"/>
      <c r="H336" s="211" t="s">
        <v>21</v>
      </c>
      <c r="I336" s="212"/>
      <c r="J336" s="208"/>
      <c r="K336" s="208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173</v>
      </c>
      <c r="AU336" s="217" t="s">
        <v>82</v>
      </c>
      <c r="AV336" s="11" t="s">
        <v>80</v>
      </c>
      <c r="AW336" s="11" t="s">
        <v>36</v>
      </c>
      <c r="AX336" s="11" t="s">
        <v>72</v>
      </c>
      <c r="AY336" s="217" t="s">
        <v>162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434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2" customFormat="1">
      <c r="B338" s="218"/>
      <c r="C338" s="219"/>
      <c r="D338" s="204" t="s">
        <v>173</v>
      </c>
      <c r="E338" s="220" t="s">
        <v>21</v>
      </c>
      <c r="F338" s="221" t="s">
        <v>169</v>
      </c>
      <c r="G338" s="219"/>
      <c r="H338" s="222">
        <v>4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173</v>
      </c>
      <c r="AU338" s="228" t="s">
        <v>82</v>
      </c>
      <c r="AV338" s="12" t="s">
        <v>82</v>
      </c>
      <c r="AW338" s="12" t="s">
        <v>36</v>
      </c>
      <c r="AX338" s="12" t="s">
        <v>72</v>
      </c>
      <c r="AY338" s="228" t="s">
        <v>162</v>
      </c>
    </row>
    <row r="339" spans="2:65" s="13" customFormat="1">
      <c r="B339" s="229"/>
      <c r="C339" s="230"/>
      <c r="D339" s="231" t="s">
        <v>173</v>
      </c>
      <c r="E339" s="232" t="s">
        <v>21</v>
      </c>
      <c r="F339" s="233" t="s">
        <v>177</v>
      </c>
      <c r="G339" s="230"/>
      <c r="H339" s="234">
        <v>4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173</v>
      </c>
      <c r="AU339" s="240" t="s">
        <v>82</v>
      </c>
      <c r="AV339" s="13" t="s">
        <v>169</v>
      </c>
      <c r="AW339" s="13" t="s">
        <v>36</v>
      </c>
      <c r="AX339" s="13" t="s">
        <v>80</v>
      </c>
      <c r="AY339" s="240" t="s">
        <v>162</v>
      </c>
    </row>
    <row r="340" spans="2:65" s="1" customFormat="1" ht="28.9" customHeight="1">
      <c r="B340" s="40"/>
      <c r="C340" s="192" t="s">
        <v>435</v>
      </c>
      <c r="D340" s="192" t="s">
        <v>164</v>
      </c>
      <c r="E340" s="193" t="s">
        <v>436</v>
      </c>
      <c r="F340" s="194" t="s">
        <v>437</v>
      </c>
      <c r="G340" s="195" t="s">
        <v>412</v>
      </c>
      <c r="H340" s="196">
        <v>57</v>
      </c>
      <c r="I340" s="197"/>
      <c r="J340" s="198">
        <f>ROUND(I340*H340,2)</f>
        <v>0</v>
      </c>
      <c r="K340" s="194" t="s">
        <v>168</v>
      </c>
      <c r="L340" s="60"/>
      <c r="M340" s="199" t="s">
        <v>21</v>
      </c>
      <c r="N340" s="200" t="s">
        <v>43</v>
      </c>
      <c r="O340" s="41"/>
      <c r="P340" s="201">
        <f>O340*H340</f>
        <v>0</v>
      </c>
      <c r="Q340" s="201">
        <v>5.1200000000000004E-3</v>
      </c>
      <c r="R340" s="201">
        <f>Q340*H340</f>
        <v>0.29184000000000004</v>
      </c>
      <c r="S340" s="201">
        <v>0</v>
      </c>
      <c r="T340" s="202">
        <f>S340*H340</f>
        <v>0</v>
      </c>
      <c r="AR340" s="23" t="s">
        <v>169</v>
      </c>
      <c r="AT340" s="23" t="s">
        <v>164</v>
      </c>
      <c r="AU340" s="23" t="s">
        <v>82</v>
      </c>
      <c r="AY340" s="23" t="s">
        <v>162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3" t="s">
        <v>80</v>
      </c>
      <c r="BK340" s="203">
        <f>ROUND(I340*H340,2)</f>
        <v>0</v>
      </c>
      <c r="BL340" s="23" t="s">
        <v>169</v>
      </c>
      <c r="BM340" s="23" t="s">
        <v>1086</v>
      </c>
    </row>
    <row r="341" spans="2:65" s="1" customFormat="1" ht="40.5">
      <c r="B341" s="40"/>
      <c r="C341" s="62"/>
      <c r="D341" s="204" t="s">
        <v>171</v>
      </c>
      <c r="E341" s="62"/>
      <c r="F341" s="205" t="s">
        <v>439</v>
      </c>
      <c r="G341" s="62"/>
      <c r="H341" s="62"/>
      <c r="I341" s="162"/>
      <c r="J341" s="62"/>
      <c r="K341" s="62"/>
      <c r="L341" s="60"/>
      <c r="M341" s="206"/>
      <c r="N341" s="41"/>
      <c r="O341" s="41"/>
      <c r="P341" s="41"/>
      <c r="Q341" s="41"/>
      <c r="R341" s="41"/>
      <c r="S341" s="41"/>
      <c r="T341" s="77"/>
      <c r="AT341" s="23" t="s">
        <v>171</v>
      </c>
      <c r="AU341" s="23" t="s">
        <v>82</v>
      </c>
    </row>
    <row r="342" spans="2:65" s="11" customFormat="1">
      <c r="B342" s="207"/>
      <c r="C342" s="208"/>
      <c r="D342" s="204" t="s">
        <v>173</v>
      </c>
      <c r="E342" s="209" t="s">
        <v>21</v>
      </c>
      <c r="F342" s="210" t="s">
        <v>1026</v>
      </c>
      <c r="G342" s="208"/>
      <c r="H342" s="211" t="s">
        <v>21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173</v>
      </c>
      <c r="AU342" s="217" t="s">
        <v>82</v>
      </c>
      <c r="AV342" s="11" t="s">
        <v>80</v>
      </c>
      <c r="AW342" s="11" t="s">
        <v>36</v>
      </c>
      <c r="AX342" s="11" t="s">
        <v>72</v>
      </c>
      <c r="AY342" s="217" t="s">
        <v>162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440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2" customFormat="1">
      <c r="B344" s="218"/>
      <c r="C344" s="219"/>
      <c r="D344" s="204" t="s">
        <v>173</v>
      </c>
      <c r="E344" s="220" t="s">
        <v>21</v>
      </c>
      <c r="F344" s="221" t="s">
        <v>568</v>
      </c>
      <c r="G344" s="219"/>
      <c r="H344" s="222">
        <v>57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173</v>
      </c>
      <c r="AU344" s="228" t="s">
        <v>82</v>
      </c>
      <c r="AV344" s="12" t="s">
        <v>82</v>
      </c>
      <c r="AW344" s="12" t="s">
        <v>36</v>
      </c>
      <c r="AX344" s="12" t="s">
        <v>72</v>
      </c>
      <c r="AY344" s="228" t="s">
        <v>162</v>
      </c>
    </row>
    <row r="345" spans="2:65" s="13" customFormat="1">
      <c r="B345" s="229"/>
      <c r="C345" s="230"/>
      <c r="D345" s="204" t="s">
        <v>173</v>
      </c>
      <c r="E345" s="251" t="s">
        <v>21</v>
      </c>
      <c r="F345" s="252" t="s">
        <v>177</v>
      </c>
      <c r="G345" s="230"/>
      <c r="H345" s="253">
        <v>57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173</v>
      </c>
      <c r="AU345" s="240" t="s">
        <v>82</v>
      </c>
      <c r="AV345" s="13" t="s">
        <v>169</v>
      </c>
      <c r="AW345" s="13" t="s">
        <v>36</v>
      </c>
      <c r="AX345" s="13" t="s">
        <v>80</v>
      </c>
      <c r="AY345" s="240" t="s">
        <v>162</v>
      </c>
    </row>
    <row r="346" spans="2:65" s="10" customFormat="1" ht="29.85" customHeight="1">
      <c r="B346" s="175"/>
      <c r="C346" s="176"/>
      <c r="D346" s="189" t="s">
        <v>71</v>
      </c>
      <c r="E346" s="190" t="s">
        <v>183</v>
      </c>
      <c r="F346" s="190" t="s">
        <v>442</v>
      </c>
      <c r="G346" s="176"/>
      <c r="H346" s="176"/>
      <c r="I346" s="179"/>
      <c r="J346" s="191">
        <f>BK346</f>
        <v>0</v>
      </c>
      <c r="K346" s="176"/>
      <c r="L346" s="181"/>
      <c r="M346" s="182"/>
      <c r="N346" s="183"/>
      <c r="O346" s="183"/>
      <c r="P346" s="184">
        <f>SUM(P347:P396)</f>
        <v>0</v>
      </c>
      <c r="Q346" s="183"/>
      <c r="R346" s="184">
        <f>SUM(R347:R396)</f>
        <v>42.754875440000006</v>
      </c>
      <c r="S346" s="183"/>
      <c r="T346" s="185">
        <f>SUM(T347:T396)</f>
        <v>0</v>
      </c>
      <c r="AR346" s="186" t="s">
        <v>80</v>
      </c>
      <c r="AT346" s="187" t="s">
        <v>71</v>
      </c>
      <c r="AU346" s="187" t="s">
        <v>80</v>
      </c>
      <c r="AY346" s="186" t="s">
        <v>162</v>
      </c>
      <c r="BK346" s="188">
        <f>SUM(BK347:BK396)</f>
        <v>0</v>
      </c>
    </row>
    <row r="347" spans="2:65" s="1" customFormat="1" ht="20.45" customHeight="1">
      <c r="B347" s="40"/>
      <c r="C347" s="192" t="s">
        <v>443</v>
      </c>
      <c r="D347" s="192" t="s">
        <v>164</v>
      </c>
      <c r="E347" s="193" t="s">
        <v>444</v>
      </c>
      <c r="F347" s="194" t="s">
        <v>445</v>
      </c>
      <c r="G347" s="195" t="s">
        <v>262</v>
      </c>
      <c r="H347" s="196">
        <v>88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0.03</v>
      </c>
      <c r="R347" s="201">
        <f>Q347*H347</f>
        <v>2.6399999999999997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1087</v>
      </c>
    </row>
    <row r="348" spans="2:65" s="1" customFormat="1" ht="40.5">
      <c r="B348" s="40"/>
      <c r="C348" s="62"/>
      <c r="D348" s="204" t="s">
        <v>171</v>
      </c>
      <c r="E348" s="62"/>
      <c r="F348" s="205" t="s">
        <v>447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1026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448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1088</v>
      </c>
      <c r="G351" s="219"/>
      <c r="H351" s="222">
        <v>88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31" t="s">
        <v>173</v>
      </c>
      <c r="E352" s="232" t="s">
        <v>21</v>
      </c>
      <c r="F352" s="233" t="s">
        <v>177</v>
      </c>
      <c r="G352" s="230"/>
      <c r="H352" s="234">
        <v>88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" customFormat="1" ht="20.45" customHeight="1">
      <c r="B353" s="40"/>
      <c r="C353" s="192" t="s">
        <v>450</v>
      </c>
      <c r="D353" s="192" t="s">
        <v>164</v>
      </c>
      <c r="E353" s="193" t="s">
        <v>451</v>
      </c>
      <c r="F353" s="194" t="s">
        <v>452</v>
      </c>
      <c r="G353" s="195" t="s">
        <v>167</v>
      </c>
      <c r="H353" s="196">
        <v>1.2</v>
      </c>
      <c r="I353" s="197"/>
      <c r="J353" s="198">
        <f>ROUND(I353*H353,2)</f>
        <v>0</v>
      </c>
      <c r="K353" s="194" t="s">
        <v>168</v>
      </c>
      <c r="L353" s="60"/>
      <c r="M353" s="199" t="s">
        <v>21</v>
      </c>
      <c r="N353" s="200" t="s">
        <v>43</v>
      </c>
      <c r="O353" s="41"/>
      <c r="P353" s="201">
        <f>O353*H353</f>
        <v>0</v>
      </c>
      <c r="Q353" s="201">
        <v>3.0999400000000001</v>
      </c>
      <c r="R353" s="201">
        <f>Q353*H353</f>
        <v>3.7199279999999999</v>
      </c>
      <c r="S353" s="201">
        <v>0</v>
      </c>
      <c r="T353" s="202">
        <f>S353*H353</f>
        <v>0</v>
      </c>
      <c r="AR353" s="23" t="s">
        <v>169</v>
      </c>
      <c r="AT353" s="23" t="s">
        <v>164</v>
      </c>
      <c r="AU353" s="23" t="s">
        <v>82</v>
      </c>
      <c r="AY353" s="23" t="s">
        <v>162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80</v>
      </c>
      <c r="BK353" s="203">
        <f>ROUND(I353*H353,2)</f>
        <v>0</v>
      </c>
      <c r="BL353" s="23" t="s">
        <v>169</v>
      </c>
      <c r="BM353" s="23" t="s">
        <v>1089</v>
      </c>
    </row>
    <row r="354" spans="2:65" s="1" customFormat="1" ht="67.5">
      <c r="B354" s="40"/>
      <c r="C354" s="62"/>
      <c r="D354" s="204" t="s">
        <v>171</v>
      </c>
      <c r="E354" s="62"/>
      <c r="F354" s="205" t="s">
        <v>454</v>
      </c>
      <c r="G354" s="62"/>
      <c r="H354" s="62"/>
      <c r="I354" s="162"/>
      <c r="J354" s="62"/>
      <c r="K354" s="62"/>
      <c r="L354" s="60"/>
      <c r="M354" s="206"/>
      <c r="N354" s="41"/>
      <c r="O354" s="41"/>
      <c r="P354" s="41"/>
      <c r="Q354" s="41"/>
      <c r="R354" s="41"/>
      <c r="S354" s="41"/>
      <c r="T354" s="77"/>
      <c r="AT354" s="23" t="s">
        <v>171</v>
      </c>
      <c r="AU354" s="23" t="s">
        <v>82</v>
      </c>
    </row>
    <row r="355" spans="2:65" s="11" customFormat="1">
      <c r="B355" s="207"/>
      <c r="C355" s="208"/>
      <c r="D355" s="204" t="s">
        <v>173</v>
      </c>
      <c r="E355" s="209" t="s">
        <v>21</v>
      </c>
      <c r="F355" s="210" t="s">
        <v>1026</v>
      </c>
      <c r="G355" s="208"/>
      <c r="H355" s="211" t="s">
        <v>21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173</v>
      </c>
      <c r="AU355" s="217" t="s">
        <v>82</v>
      </c>
      <c r="AV355" s="11" t="s">
        <v>80</v>
      </c>
      <c r="AW355" s="11" t="s">
        <v>36</v>
      </c>
      <c r="AX355" s="11" t="s">
        <v>72</v>
      </c>
      <c r="AY355" s="217" t="s">
        <v>162</v>
      </c>
    </row>
    <row r="356" spans="2:65" s="12" customFormat="1">
      <c r="B356" s="218"/>
      <c r="C356" s="219"/>
      <c r="D356" s="204" t="s">
        <v>173</v>
      </c>
      <c r="E356" s="220" t="s">
        <v>21</v>
      </c>
      <c r="F356" s="221" t="s">
        <v>737</v>
      </c>
      <c r="G356" s="219"/>
      <c r="H356" s="222">
        <v>1.2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173</v>
      </c>
      <c r="AU356" s="228" t="s">
        <v>82</v>
      </c>
      <c r="AV356" s="12" t="s">
        <v>82</v>
      </c>
      <c r="AW356" s="12" t="s">
        <v>36</v>
      </c>
      <c r="AX356" s="12" t="s">
        <v>72</v>
      </c>
      <c r="AY356" s="228" t="s">
        <v>162</v>
      </c>
    </row>
    <row r="357" spans="2:65" s="13" customFormat="1">
      <c r="B357" s="229"/>
      <c r="C357" s="230"/>
      <c r="D357" s="231" t="s">
        <v>173</v>
      </c>
      <c r="E357" s="232" t="s">
        <v>21</v>
      </c>
      <c r="F357" s="233" t="s">
        <v>177</v>
      </c>
      <c r="G357" s="230"/>
      <c r="H357" s="234">
        <v>1.2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173</v>
      </c>
      <c r="AU357" s="240" t="s">
        <v>82</v>
      </c>
      <c r="AV357" s="13" t="s">
        <v>169</v>
      </c>
      <c r="AW357" s="13" t="s">
        <v>36</v>
      </c>
      <c r="AX357" s="13" t="s">
        <v>80</v>
      </c>
      <c r="AY357" s="240" t="s">
        <v>162</v>
      </c>
    </row>
    <row r="358" spans="2:65" s="1" customFormat="1" ht="28.9" customHeight="1">
      <c r="B358" s="40"/>
      <c r="C358" s="192" t="s">
        <v>456</v>
      </c>
      <c r="D358" s="192" t="s">
        <v>164</v>
      </c>
      <c r="E358" s="193" t="s">
        <v>457</v>
      </c>
      <c r="F358" s="194" t="s">
        <v>458</v>
      </c>
      <c r="G358" s="195" t="s">
        <v>167</v>
      </c>
      <c r="H358" s="196">
        <v>5.5380000000000003</v>
      </c>
      <c r="I358" s="197"/>
      <c r="J358" s="198">
        <f>ROUND(I358*H358,2)</f>
        <v>0</v>
      </c>
      <c r="K358" s="194" t="s">
        <v>168</v>
      </c>
      <c r="L358" s="60"/>
      <c r="M358" s="199" t="s">
        <v>21</v>
      </c>
      <c r="N358" s="200" t="s">
        <v>43</v>
      </c>
      <c r="O358" s="41"/>
      <c r="P358" s="201">
        <f>O358*H358</f>
        <v>0</v>
      </c>
      <c r="Q358" s="201">
        <v>3.11388</v>
      </c>
      <c r="R358" s="201">
        <f>Q358*H358</f>
        <v>17.244667440000001</v>
      </c>
      <c r="S358" s="201">
        <v>0</v>
      </c>
      <c r="T358" s="202">
        <f>S358*H358</f>
        <v>0</v>
      </c>
      <c r="AR358" s="23" t="s">
        <v>169</v>
      </c>
      <c r="AT358" s="23" t="s">
        <v>164</v>
      </c>
      <c r="AU358" s="23" t="s">
        <v>82</v>
      </c>
      <c r="AY358" s="23" t="s">
        <v>162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3" t="s">
        <v>80</v>
      </c>
      <c r="BK358" s="203">
        <f>ROUND(I358*H358,2)</f>
        <v>0</v>
      </c>
      <c r="BL358" s="23" t="s">
        <v>169</v>
      </c>
      <c r="BM358" s="23" t="s">
        <v>1090</v>
      </c>
    </row>
    <row r="359" spans="2:65" s="1" customFormat="1" ht="54">
      <c r="B359" s="40"/>
      <c r="C359" s="62"/>
      <c r="D359" s="204" t="s">
        <v>171</v>
      </c>
      <c r="E359" s="62"/>
      <c r="F359" s="205" t="s">
        <v>460</v>
      </c>
      <c r="G359" s="62"/>
      <c r="H359" s="62"/>
      <c r="I359" s="162"/>
      <c r="J359" s="62"/>
      <c r="K359" s="62"/>
      <c r="L359" s="60"/>
      <c r="M359" s="206"/>
      <c r="N359" s="41"/>
      <c r="O359" s="41"/>
      <c r="P359" s="41"/>
      <c r="Q359" s="41"/>
      <c r="R359" s="41"/>
      <c r="S359" s="41"/>
      <c r="T359" s="77"/>
      <c r="AT359" s="23" t="s">
        <v>171</v>
      </c>
      <c r="AU359" s="23" t="s">
        <v>82</v>
      </c>
    </row>
    <row r="360" spans="2:65" s="11" customFormat="1">
      <c r="B360" s="207"/>
      <c r="C360" s="208"/>
      <c r="D360" s="204" t="s">
        <v>173</v>
      </c>
      <c r="E360" s="209" t="s">
        <v>21</v>
      </c>
      <c r="F360" s="210" t="s">
        <v>1026</v>
      </c>
      <c r="G360" s="208"/>
      <c r="H360" s="211" t="s">
        <v>21</v>
      </c>
      <c r="I360" s="212"/>
      <c r="J360" s="208"/>
      <c r="K360" s="208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173</v>
      </c>
      <c r="AU360" s="217" t="s">
        <v>82</v>
      </c>
      <c r="AV360" s="11" t="s">
        <v>80</v>
      </c>
      <c r="AW360" s="11" t="s">
        <v>36</v>
      </c>
      <c r="AX360" s="11" t="s">
        <v>72</v>
      </c>
      <c r="AY360" s="217" t="s">
        <v>162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461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1091</v>
      </c>
      <c r="G362" s="219"/>
      <c r="H362" s="222">
        <v>5.5380000000000003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3" customFormat="1">
      <c r="B363" s="229"/>
      <c r="C363" s="230"/>
      <c r="D363" s="231" t="s">
        <v>173</v>
      </c>
      <c r="E363" s="232" t="s">
        <v>21</v>
      </c>
      <c r="F363" s="233" t="s">
        <v>177</v>
      </c>
      <c r="G363" s="230"/>
      <c r="H363" s="234">
        <v>5.5380000000000003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AT363" s="240" t="s">
        <v>173</v>
      </c>
      <c r="AU363" s="240" t="s">
        <v>82</v>
      </c>
      <c r="AV363" s="13" t="s">
        <v>169</v>
      </c>
      <c r="AW363" s="13" t="s">
        <v>36</v>
      </c>
      <c r="AX363" s="13" t="s">
        <v>80</v>
      </c>
      <c r="AY363" s="240" t="s">
        <v>162</v>
      </c>
    </row>
    <row r="364" spans="2:65" s="1" customFormat="1" ht="20.45" customHeight="1">
      <c r="B364" s="40"/>
      <c r="C364" s="192" t="s">
        <v>463</v>
      </c>
      <c r="D364" s="192" t="s">
        <v>164</v>
      </c>
      <c r="E364" s="193" t="s">
        <v>464</v>
      </c>
      <c r="F364" s="194" t="s">
        <v>465</v>
      </c>
      <c r="G364" s="195" t="s">
        <v>167</v>
      </c>
      <c r="H364" s="196">
        <v>57</v>
      </c>
      <c r="I364" s="197"/>
      <c r="J364" s="198">
        <f>ROUND(I364*H364,2)</f>
        <v>0</v>
      </c>
      <c r="K364" s="194" t="s">
        <v>168</v>
      </c>
      <c r="L364" s="60"/>
      <c r="M364" s="199" t="s">
        <v>21</v>
      </c>
      <c r="N364" s="200" t="s">
        <v>43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169</v>
      </c>
      <c r="AT364" s="23" t="s">
        <v>164</v>
      </c>
      <c r="AU364" s="23" t="s">
        <v>82</v>
      </c>
      <c r="AY364" s="23" t="s">
        <v>162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80</v>
      </c>
      <c r="BK364" s="203">
        <f>ROUND(I364*H364,2)</f>
        <v>0</v>
      </c>
      <c r="BL364" s="23" t="s">
        <v>169</v>
      </c>
      <c r="BM364" s="23" t="s">
        <v>1092</v>
      </c>
    </row>
    <row r="365" spans="2:65" s="1" customFormat="1" ht="54">
      <c r="B365" s="40"/>
      <c r="C365" s="62"/>
      <c r="D365" s="204" t="s">
        <v>171</v>
      </c>
      <c r="E365" s="62"/>
      <c r="F365" s="205" t="s">
        <v>467</v>
      </c>
      <c r="G365" s="62"/>
      <c r="H365" s="62"/>
      <c r="I365" s="162"/>
      <c r="J365" s="62"/>
      <c r="K365" s="62"/>
      <c r="L365" s="60"/>
      <c r="M365" s="206"/>
      <c r="N365" s="41"/>
      <c r="O365" s="41"/>
      <c r="P365" s="41"/>
      <c r="Q365" s="41"/>
      <c r="R365" s="41"/>
      <c r="S365" s="41"/>
      <c r="T365" s="77"/>
      <c r="AT365" s="23" t="s">
        <v>171</v>
      </c>
      <c r="AU365" s="23" t="s">
        <v>82</v>
      </c>
    </row>
    <row r="366" spans="2:65" s="11" customFormat="1">
      <c r="B366" s="207"/>
      <c r="C366" s="208"/>
      <c r="D366" s="204" t="s">
        <v>173</v>
      </c>
      <c r="E366" s="209" t="s">
        <v>21</v>
      </c>
      <c r="F366" s="210" t="s">
        <v>1026</v>
      </c>
      <c r="G366" s="208"/>
      <c r="H366" s="211" t="s">
        <v>21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173</v>
      </c>
      <c r="AU366" s="217" t="s">
        <v>82</v>
      </c>
      <c r="AV366" s="11" t="s">
        <v>80</v>
      </c>
      <c r="AW366" s="11" t="s">
        <v>36</v>
      </c>
      <c r="AX366" s="11" t="s">
        <v>72</v>
      </c>
      <c r="AY366" s="217" t="s">
        <v>162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468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568</v>
      </c>
      <c r="G368" s="219"/>
      <c r="H368" s="222">
        <v>57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57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470</v>
      </c>
      <c r="D370" s="192" t="s">
        <v>164</v>
      </c>
      <c r="E370" s="193" t="s">
        <v>471</v>
      </c>
      <c r="F370" s="194" t="s">
        <v>472</v>
      </c>
      <c r="G370" s="195" t="s">
        <v>167</v>
      </c>
      <c r="H370" s="196">
        <v>109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1093</v>
      </c>
    </row>
    <row r="371" spans="2:65" s="1" customFormat="1" ht="54">
      <c r="B371" s="40"/>
      <c r="C371" s="62"/>
      <c r="D371" s="204" t="s">
        <v>171</v>
      </c>
      <c r="E371" s="62"/>
      <c r="F371" s="205" t="s">
        <v>474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1026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2" customFormat="1">
      <c r="B373" s="218"/>
      <c r="C373" s="219"/>
      <c r="D373" s="204" t="s">
        <v>173</v>
      </c>
      <c r="E373" s="220" t="s">
        <v>21</v>
      </c>
      <c r="F373" s="221" t="s">
        <v>1094</v>
      </c>
      <c r="G373" s="219"/>
      <c r="H373" s="222">
        <v>53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173</v>
      </c>
      <c r="AU373" s="228" t="s">
        <v>82</v>
      </c>
      <c r="AV373" s="12" t="s">
        <v>82</v>
      </c>
      <c r="AW373" s="12" t="s">
        <v>36</v>
      </c>
      <c r="AX373" s="12" t="s">
        <v>72</v>
      </c>
      <c r="AY373" s="228" t="s">
        <v>162</v>
      </c>
    </row>
    <row r="374" spans="2:65" s="12" customFormat="1">
      <c r="B374" s="218"/>
      <c r="C374" s="219"/>
      <c r="D374" s="204" t="s">
        <v>173</v>
      </c>
      <c r="E374" s="220" t="s">
        <v>21</v>
      </c>
      <c r="F374" s="221" t="s">
        <v>1095</v>
      </c>
      <c r="G374" s="219"/>
      <c r="H374" s="222">
        <v>27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173</v>
      </c>
      <c r="AU374" s="228" t="s">
        <v>82</v>
      </c>
      <c r="AV374" s="12" t="s">
        <v>82</v>
      </c>
      <c r="AW374" s="12" t="s">
        <v>36</v>
      </c>
      <c r="AX374" s="12" t="s">
        <v>72</v>
      </c>
      <c r="AY374" s="228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861</v>
      </c>
      <c r="G375" s="219"/>
      <c r="H375" s="222">
        <v>29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31" t="s">
        <v>173</v>
      </c>
      <c r="E376" s="232" t="s">
        <v>21</v>
      </c>
      <c r="F376" s="233" t="s">
        <v>177</v>
      </c>
      <c r="G376" s="230"/>
      <c r="H376" s="234">
        <v>109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" customFormat="1" ht="20.45" customHeight="1">
      <c r="B377" s="40"/>
      <c r="C377" s="192" t="s">
        <v>478</v>
      </c>
      <c r="D377" s="192" t="s">
        <v>164</v>
      </c>
      <c r="E377" s="193" t="s">
        <v>479</v>
      </c>
      <c r="F377" s="194" t="s">
        <v>480</v>
      </c>
      <c r="G377" s="195" t="s">
        <v>262</v>
      </c>
      <c r="H377" s="196">
        <v>145</v>
      </c>
      <c r="I377" s="197"/>
      <c r="J377" s="198">
        <f>ROUND(I377*H377,2)</f>
        <v>0</v>
      </c>
      <c r="K377" s="194" t="s">
        <v>168</v>
      </c>
      <c r="L377" s="60"/>
      <c r="M377" s="199" t="s">
        <v>21</v>
      </c>
      <c r="N377" s="200" t="s">
        <v>43</v>
      </c>
      <c r="O377" s="41"/>
      <c r="P377" s="201">
        <f>O377*H377</f>
        <v>0</v>
      </c>
      <c r="Q377" s="201">
        <v>7.6499999999999997E-3</v>
      </c>
      <c r="R377" s="201">
        <f>Q377*H377</f>
        <v>1.1092499999999998</v>
      </c>
      <c r="S377" s="201">
        <v>0</v>
      </c>
      <c r="T377" s="202">
        <f>S377*H377</f>
        <v>0</v>
      </c>
      <c r="AR377" s="23" t="s">
        <v>169</v>
      </c>
      <c r="AT377" s="23" t="s">
        <v>164</v>
      </c>
      <c r="AU377" s="23" t="s">
        <v>82</v>
      </c>
      <c r="AY377" s="23" t="s">
        <v>162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3" t="s">
        <v>80</v>
      </c>
      <c r="BK377" s="203">
        <f>ROUND(I377*H377,2)</f>
        <v>0</v>
      </c>
      <c r="BL377" s="23" t="s">
        <v>169</v>
      </c>
      <c r="BM377" s="23" t="s">
        <v>1096</v>
      </c>
    </row>
    <row r="378" spans="2:65" s="1" customFormat="1" ht="54">
      <c r="B378" s="40"/>
      <c r="C378" s="62"/>
      <c r="D378" s="204" t="s">
        <v>171</v>
      </c>
      <c r="E378" s="62"/>
      <c r="F378" s="205" t="s">
        <v>482</v>
      </c>
      <c r="G378" s="62"/>
      <c r="H378" s="62"/>
      <c r="I378" s="162"/>
      <c r="J378" s="62"/>
      <c r="K378" s="62"/>
      <c r="L378" s="60"/>
      <c r="M378" s="206"/>
      <c r="N378" s="41"/>
      <c r="O378" s="41"/>
      <c r="P378" s="41"/>
      <c r="Q378" s="41"/>
      <c r="R378" s="41"/>
      <c r="S378" s="41"/>
      <c r="T378" s="77"/>
      <c r="AT378" s="23" t="s">
        <v>171</v>
      </c>
      <c r="AU378" s="23" t="s">
        <v>82</v>
      </c>
    </row>
    <row r="379" spans="2:65" s="11" customFormat="1">
      <c r="B379" s="207"/>
      <c r="C379" s="208"/>
      <c r="D379" s="204" t="s">
        <v>173</v>
      </c>
      <c r="E379" s="209" t="s">
        <v>21</v>
      </c>
      <c r="F379" s="210" t="s">
        <v>1026</v>
      </c>
      <c r="G379" s="208"/>
      <c r="H379" s="211" t="s">
        <v>21</v>
      </c>
      <c r="I379" s="212"/>
      <c r="J379" s="208"/>
      <c r="K379" s="208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173</v>
      </c>
      <c r="AU379" s="217" t="s">
        <v>82</v>
      </c>
      <c r="AV379" s="11" t="s">
        <v>80</v>
      </c>
      <c r="AW379" s="11" t="s">
        <v>36</v>
      </c>
      <c r="AX379" s="11" t="s">
        <v>72</v>
      </c>
      <c r="AY379" s="217" t="s">
        <v>162</v>
      </c>
    </row>
    <row r="380" spans="2:65" s="12" customFormat="1">
      <c r="B380" s="218"/>
      <c r="C380" s="219"/>
      <c r="D380" s="204" t="s">
        <v>173</v>
      </c>
      <c r="E380" s="220" t="s">
        <v>21</v>
      </c>
      <c r="F380" s="221" t="s">
        <v>1097</v>
      </c>
      <c r="G380" s="219"/>
      <c r="H380" s="222">
        <v>66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173</v>
      </c>
      <c r="AU380" s="228" t="s">
        <v>82</v>
      </c>
      <c r="AV380" s="12" t="s">
        <v>82</v>
      </c>
      <c r="AW380" s="12" t="s">
        <v>36</v>
      </c>
      <c r="AX380" s="12" t="s">
        <v>72</v>
      </c>
      <c r="AY380" s="228" t="s">
        <v>162</v>
      </c>
    </row>
    <row r="381" spans="2:65" s="12" customFormat="1">
      <c r="B381" s="218"/>
      <c r="C381" s="219"/>
      <c r="D381" s="204" t="s">
        <v>173</v>
      </c>
      <c r="E381" s="220" t="s">
        <v>21</v>
      </c>
      <c r="F381" s="221" t="s">
        <v>1098</v>
      </c>
      <c r="G381" s="219"/>
      <c r="H381" s="222">
        <v>38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173</v>
      </c>
      <c r="AU381" s="228" t="s">
        <v>82</v>
      </c>
      <c r="AV381" s="12" t="s">
        <v>82</v>
      </c>
      <c r="AW381" s="12" t="s">
        <v>36</v>
      </c>
      <c r="AX381" s="12" t="s">
        <v>72</v>
      </c>
      <c r="AY381" s="228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1099</v>
      </c>
      <c r="G382" s="219"/>
      <c r="H382" s="222">
        <v>36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2" customFormat="1">
      <c r="B383" s="218"/>
      <c r="C383" s="219"/>
      <c r="D383" s="204" t="s">
        <v>173</v>
      </c>
      <c r="E383" s="220" t="s">
        <v>21</v>
      </c>
      <c r="F383" s="221" t="s">
        <v>984</v>
      </c>
      <c r="G383" s="219"/>
      <c r="H383" s="222">
        <v>5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173</v>
      </c>
      <c r="AU383" s="228" t="s">
        <v>82</v>
      </c>
      <c r="AV383" s="12" t="s">
        <v>82</v>
      </c>
      <c r="AW383" s="12" t="s">
        <v>36</v>
      </c>
      <c r="AX383" s="12" t="s">
        <v>72</v>
      </c>
      <c r="AY383" s="228" t="s">
        <v>162</v>
      </c>
    </row>
    <row r="384" spans="2:65" s="13" customFormat="1">
      <c r="B384" s="229"/>
      <c r="C384" s="230"/>
      <c r="D384" s="231" t="s">
        <v>173</v>
      </c>
      <c r="E384" s="232" t="s">
        <v>21</v>
      </c>
      <c r="F384" s="233" t="s">
        <v>177</v>
      </c>
      <c r="G384" s="230"/>
      <c r="H384" s="234">
        <v>145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AT384" s="240" t="s">
        <v>173</v>
      </c>
      <c r="AU384" s="240" t="s">
        <v>82</v>
      </c>
      <c r="AV384" s="13" t="s">
        <v>169</v>
      </c>
      <c r="AW384" s="13" t="s">
        <v>36</v>
      </c>
      <c r="AX384" s="13" t="s">
        <v>80</v>
      </c>
      <c r="AY384" s="240" t="s">
        <v>162</v>
      </c>
    </row>
    <row r="385" spans="2:65" s="1" customFormat="1" ht="20.45" customHeight="1">
      <c r="B385" s="40"/>
      <c r="C385" s="192" t="s">
        <v>487</v>
      </c>
      <c r="D385" s="192" t="s">
        <v>164</v>
      </c>
      <c r="E385" s="193" t="s">
        <v>488</v>
      </c>
      <c r="F385" s="194" t="s">
        <v>489</v>
      </c>
      <c r="G385" s="195" t="s">
        <v>262</v>
      </c>
      <c r="H385" s="196">
        <v>145</v>
      </c>
      <c r="I385" s="197"/>
      <c r="J385" s="198">
        <f>ROUND(I385*H385,2)</f>
        <v>0</v>
      </c>
      <c r="K385" s="194" t="s">
        <v>168</v>
      </c>
      <c r="L385" s="60"/>
      <c r="M385" s="199" t="s">
        <v>21</v>
      </c>
      <c r="N385" s="200" t="s">
        <v>43</v>
      </c>
      <c r="O385" s="41"/>
      <c r="P385" s="201">
        <f>O385*H385</f>
        <v>0</v>
      </c>
      <c r="Q385" s="201">
        <v>8.5999999999999998E-4</v>
      </c>
      <c r="R385" s="201">
        <f>Q385*H385</f>
        <v>0.12469999999999999</v>
      </c>
      <c r="S385" s="201">
        <v>0</v>
      </c>
      <c r="T385" s="202">
        <f>S385*H385</f>
        <v>0</v>
      </c>
      <c r="AR385" s="23" t="s">
        <v>169</v>
      </c>
      <c r="AT385" s="23" t="s">
        <v>164</v>
      </c>
      <c r="AU385" s="23" t="s">
        <v>82</v>
      </c>
      <c r="AY385" s="23" t="s">
        <v>162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80</v>
      </c>
      <c r="BK385" s="203">
        <f>ROUND(I385*H385,2)</f>
        <v>0</v>
      </c>
      <c r="BL385" s="23" t="s">
        <v>169</v>
      </c>
      <c r="BM385" s="23" t="s">
        <v>1100</v>
      </c>
    </row>
    <row r="386" spans="2:65" s="1" customFormat="1" ht="54">
      <c r="B386" s="40"/>
      <c r="C386" s="62"/>
      <c r="D386" s="204" t="s">
        <v>171</v>
      </c>
      <c r="E386" s="62"/>
      <c r="F386" s="205" t="s">
        <v>491</v>
      </c>
      <c r="G386" s="62"/>
      <c r="H386" s="62"/>
      <c r="I386" s="162"/>
      <c r="J386" s="62"/>
      <c r="K386" s="62"/>
      <c r="L386" s="60"/>
      <c r="M386" s="206"/>
      <c r="N386" s="41"/>
      <c r="O386" s="41"/>
      <c r="P386" s="41"/>
      <c r="Q386" s="41"/>
      <c r="R386" s="41"/>
      <c r="S386" s="41"/>
      <c r="T386" s="77"/>
      <c r="AT386" s="23" t="s">
        <v>171</v>
      </c>
      <c r="AU386" s="23" t="s">
        <v>82</v>
      </c>
    </row>
    <row r="387" spans="2:65" s="11" customFormat="1">
      <c r="B387" s="207"/>
      <c r="C387" s="208"/>
      <c r="D387" s="204" t="s">
        <v>173</v>
      </c>
      <c r="E387" s="209" t="s">
        <v>21</v>
      </c>
      <c r="F387" s="210" t="s">
        <v>492</v>
      </c>
      <c r="G387" s="208"/>
      <c r="H387" s="211" t="s">
        <v>21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173</v>
      </c>
      <c r="AU387" s="217" t="s">
        <v>82</v>
      </c>
      <c r="AV387" s="11" t="s">
        <v>80</v>
      </c>
      <c r="AW387" s="11" t="s">
        <v>36</v>
      </c>
      <c r="AX387" s="11" t="s">
        <v>72</v>
      </c>
      <c r="AY387" s="217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1101</v>
      </c>
      <c r="G388" s="219"/>
      <c r="H388" s="222">
        <v>145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3" customFormat="1">
      <c r="B389" s="229"/>
      <c r="C389" s="230"/>
      <c r="D389" s="231" t="s">
        <v>173</v>
      </c>
      <c r="E389" s="232" t="s">
        <v>21</v>
      </c>
      <c r="F389" s="233" t="s">
        <v>177</v>
      </c>
      <c r="G389" s="230"/>
      <c r="H389" s="234">
        <v>145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173</v>
      </c>
      <c r="AU389" s="240" t="s">
        <v>82</v>
      </c>
      <c r="AV389" s="13" t="s">
        <v>169</v>
      </c>
      <c r="AW389" s="13" t="s">
        <v>36</v>
      </c>
      <c r="AX389" s="13" t="s">
        <v>80</v>
      </c>
      <c r="AY389" s="240" t="s">
        <v>162</v>
      </c>
    </row>
    <row r="390" spans="2:65" s="1" customFormat="1" ht="20.45" customHeight="1">
      <c r="B390" s="40"/>
      <c r="C390" s="192" t="s">
        <v>494</v>
      </c>
      <c r="D390" s="192" t="s">
        <v>164</v>
      </c>
      <c r="E390" s="193" t="s">
        <v>495</v>
      </c>
      <c r="F390" s="194" t="s">
        <v>496</v>
      </c>
      <c r="G390" s="195" t="s">
        <v>365</v>
      </c>
      <c r="H390" s="196">
        <v>16.350000000000001</v>
      </c>
      <c r="I390" s="197"/>
      <c r="J390" s="198">
        <f>ROUND(I390*H390,2)</f>
        <v>0</v>
      </c>
      <c r="K390" s="194" t="s">
        <v>168</v>
      </c>
      <c r="L390" s="60"/>
      <c r="M390" s="199" t="s">
        <v>21</v>
      </c>
      <c r="N390" s="200" t="s">
        <v>43</v>
      </c>
      <c r="O390" s="41"/>
      <c r="P390" s="201">
        <f>O390*H390</f>
        <v>0</v>
      </c>
      <c r="Q390" s="201">
        <v>1.0958000000000001</v>
      </c>
      <c r="R390" s="201">
        <f>Q390*H390</f>
        <v>17.916330000000002</v>
      </c>
      <c r="S390" s="201">
        <v>0</v>
      </c>
      <c r="T390" s="202">
        <f>S390*H390</f>
        <v>0</v>
      </c>
      <c r="AR390" s="23" t="s">
        <v>169</v>
      </c>
      <c r="AT390" s="23" t="s">
        <v>164</v>
      </c>
      <c r="AU390" s="23" t="s">
        <v>82</v>
      </c>
      <c r="AY390" s="23" t="s">
        <v>162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3" t="s">
        <v>80</v>
      </c>
      <c r="BK390" s="203">
        <f>ROUND(I390*H390,2)</f>
        <v>0</v>
      </c>
      <c r="BL390" s="23" t="s">
        <v>169</v>
      </c>
      <c r="BM390" s="23" t="s">
        <v>1102</v>
      </c>
    </row>
    <row r="391" spans="2:65" s="1" customFormat="1" ht="54">
      <c r="B391" s="40"/>
      <c r="C391" s="62"/>
      <c r="D391" s="204" t="s">
        <v>171</v>
      </c>
      <c r="E391" s="62"/>
      <c r="F391" s="205" t="s">
        <v>498</v>
      </c>
      <c r="G391" s="62"/>
      <c r="H391" s="62"/>
      <c r="I391" s="162"/>
      <c r="J391" s="62"/>
      <c r="K391" s="62"/>
      <c r="L391" s="60"/>
      <c r="M391" s="206"/>
      <c r="N391" s="41"/>
      <c r="O391" s="41"/>
      <c r="P391" s="41"/>
      <c r="Q391" s="41"/>
      <c r="R391" s="41"/>
      <c r="S391" s="41"/>
      <c r="T391" s="77"/>
      <c r="AT391" s="23" t="s">
        <v>171</v>
      </c>
      <c r="AU391" s="23" t="s">
        <v>82</v>
      </c>
    </row>
    <row r="392" spans="2:65" s="11" customFormat="1">
      <c r="B392" s="207"/>
      <c r="C392" s="208"/>
      <c r="D392" s="204" t="s">
        <v>173</v>
      </c>
      <c r="E392" s="209" t="s">
        <v>21</v>
      </c>
      <c r="F392" s="210" t="s">
        <v>1026</v>
      </c>
      <c r="G392" s="208"/>
      <c r="H392" s="211" t="s">
        <v>21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173</v>
      </c>
      <c r="AU392" s="217" t="s">
        <v>82</v>
      </c>
      <c r="AV392" s="11" t="s">
        <v>80</v>
      </c>
      <c r="AW392" s="11" t="s">
        <v>36</v>
      </c>
      <c r="AX392" s="11" t="s">
        <v>72</v>
      </c>
      <c r="AY392" s="217" t="s">
        <v>162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499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500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1103</v>
      </c>
      <c r="G395" s="219"/>
      <c r="H395" s="222">
        <v>16.350000000000001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04" t="s">
        <v>173</v>
      </c>
      <c r="E396" s="251" t="s">
        <v>21</v>
      </c>
      <c r="F396" s="252" t="s">
        <v>177</v>
      </c>
      <c r="G396" s="230"/>
      <c r="H396" s="253">
        <v>16.350000000000001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0" customFormat="1" ht="29.85" customHeight="1">
      <c r="B397" s="175"/>
      <c r="C397" s="176"/>
      <c r="D397" s="189" t="s">
        <v>71</v>
      </c>
      <c r="E397" s="190" t="s">
        <v>169</v>
      </c>
      <c r="F397" s="190" t="s">
        <v>502</v>
      </c>
      <c r="G397" s="176"/>
      <c r="H397" s="176"/>
      <c r="I397" s="179"/>
      <c r="J397" s="191">
        <f>BK397</f>
        <v>0</v>
      </c>
      <c r="K397" s="176"/>
      <c r="L397" s="181"/>
      <c r="M397" s="182"/>
      <c r="N397" s="183"/>
      <c r="O397" s="183"/>
      <c r="P397" s="184">
        <f>SUM(P398:P444)</f>
        <v>0</v>
      </c>
      <c r="Q397" s="183"/>
      <c r="R397" s="184">
        <f>SUM(R398:R444)</f>
        <v>417.36276240000001</v>
      </c>
      <c r="S397" s="183"/>
      <c r="T397" s="185">
        <f>SUM(T398:T444)</f>
        <v>0</v>
      </c>
      <c r="AR397" s="186" t="s">
        <v>80</v>
      </c>
      <c r="AT397" s="187" t="s">
        <v>71</v>
      </c>
      <c r="AU397" s="187" t="s">
        <v>80</v>
      </c>
      <c r="AY397" s="186" t="s">
        <v>162</v>
      </c>
      <c r="BK397" s="188">
        <f>SUM(BK398:BK444)</f>
        <v>0</v>
      </c>
    </row>
    <row r="398" spans="2:65" s="1" customFormat="1" ht="28.9" customHeight="1">
      <c r="B398" s="40"/>
      <c r="C398" s="192" t="s">
        <v>503</v>
      </c>
      <c r="D398" s="192" t="s">
        <v>164</v>
      </c>
      <c r="E398" s="193" t="s">
        <v>504</v>
      </c>
      <c r="F398" s="194" t="s">
        <v>505</v>
      </c>
      <c r="G398" s="195" t="s">
        <v>262</v>
      </c>
      <c r="H398" s="196">
        <v>36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1104</v>
      </c>
    </row>
    <row r="399" spans="2:65" s="1" customFormat="1" ht="27">
      <c r="B399" s="40"/>
      <c r="C399" s="62"/>
      <c r="D399" s="204" t="s">
        <v>171</v>
      </c>
      <c r="E399" s="62"/>
      <c r="F399" s="205" t="s">
        <v>507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1026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508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222</v>
      </c>
      <c r="G402" s="219"/>
      <c r="H402" s="222">
        <v>36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36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509</v>
      </c>
      <c r="D404" s="192" t="s">
        <v>164</v>
      </c>
      <c r="E404" s="193" t="s">
        <v>510</v>
      </c>
      <c r="F404" s="194" t="s">
        <v>511</v>
      </c>
      <c r="G404" s="195" t="s">
        <v>167</v>
      </c>
      <c r="H404" s="196">
        <v>0.9</v>
      </c>
      <c r="I404" s="197"/>
      <c r="J404" s="198">
        <f>ROUND(I404*H404,2)</f>
        <v>0</v>
      </c>
      <c r="K404" s="194" t="s">
        <v>168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2.13408</v>
      </c>
      <c r="R404" s="201">
        <f>Q404*H404</f>
        <v>1.9206719999999999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1105</v>
      </c>
    </row>
    <row r="405" spans="2:65" s="1" customFormat="1" ht="27">
      <c r="B405" s="40"/>
      <c r="C405" s="62"/>
      <c r="D405" s="204" t="s">
        <v>171</v>
      </c>
      <c r="E405" s="62"/>
      <c r="F405" s="205" t="s">
        <v>513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1026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514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515</v>
      </c>
      <c r="G408" s="219"/>
      <c r="H408" s="222">
        <v>0.9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31" t="s">
        <v>173</v>
      </c>
      <c r="E409" s="232" t="s">
        <v>21</v>
      </c>
      <c r="F409" s="233" t="s">
        <v>177</v>
      </c>
      <c r="G409" s="230"/>
      <c r="H409" s="234">
        <v>0.9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" customFormat="1" ht="20.45" customHeight="1">
      <c r="B410" s="40"/>
      <c r="C410" s="192" t="s">
        <v>516</v>
      </c>
      <c r="D410" s="192" t="s">
        <v>164</v>
      </c>
      <c r="E410" s="193" t="s">
        <v>523</v>
      </c>
      <c r="F410" s="194" t="s">
        <v>524</v>
      </c>
      <c r="G410" s="195" t="s">
        <v>167</v>
      </c>
      <c r="H410" s="196">
        <v>137</v>
      </c>
      <c r="I410" s="197"/>
      <c r="J410" s="198">
        <f>ROUND(I410*H410,2)</f>
        <v>0</v>
      </c>
      <c r="K410" s="194" t="s">
        <v>21</v>
      </c>
      <c r="L410" s="60"/>
      <c r="M410" s="199" t="s">
        <v>21</v>
      </c>
      <c r="N410" s="200" t="s">
        <v>43</v>
      </c>
      <c r="O410" s="41"/>
      <c r="P410" s="201">
        <f>O410*H410</f>
        <v>0</v>
      </c>
      <c r="Q410" s="201">
        <v>2.4340799999999998</v>
      </c>
      <c r="R410" s="201">
        <f>Q410*H410</f>
        <v>333.46895999999998</v>
      </c>
      <c r="S410" s="201">
        <v>0</v>
      </c>
      <c r="T410" s="202">
        <f>S410*H410</f>
        <v>0</v>
      </c>
      <c r="AR410" s="23" t="s">
        <v>169</v>
      </c>
      <c r="AT410" s="23" t="s">
        <v>164</v>
      </c>
      <c r="AU410" s="23" t="s">
        <v>82</v>
      </c>
      <c r="AY410" s="23" t="s">
        <v>162</v>
      </c>
      <c r="BE410" s="203">
        <f>IF(N410="základní",J410,0)</f>
        <v>0</v>
      </c>
      <c r="BF410" s="203">
        <f>IF(N410="snížená",J410,0)</f>
        <v>0</v>
      </c>
      <c r="BG410" s="203">
        <f>IF(N410="zákl. přenesená",J410,0)</f>
        <v>0</v>
      </c>
      <c r="BH410" s="203">
        <f>IF(N410="sníž. přenesená",J410,0)</f>
        <v>0</v>
      </c>
      <c r="BI410" s="203">
        <f>IF(N410="nulová",J410,0)</f>
        <v>0</v>
      </c>
      <c r="BJ410" s="23" t="s">
        <v>80</v>
      </c>
      <c r="BK410" s="203">
        <f>ROUND(I410*H410,2)</f>
        <v>0</v>
      </c>
      <c r="BL410" s="23" t="s">
        <v>169</v>
      </c>
      <c r="BM410" s="23" t="s">
        <v>1106</v>
      </c>
    </row>
    <row r="411" spans="2:65" s="1" customFormat="1" ht="27">
      <c r="B411" s="40"/>
      <c r="C411" s="62"/>
      <c r="D411" s="204" t="s">
        <v>171</v>
      </c>
      <c r="E411" s="62"/>
      <c r="F411" s="205" t="s">
        <v>526</v>
      </c>
      <c r="G411" s="62"/>
      <c r="H411" s="62"/>
      <c r="I411" s="162"/>
      <c r="J411" s="62"/>
      <c r="K411" s="62"/>
      <c r="L411" s="60"/>
      <c r="M411" s="206"/>
      <c r="N411" s="41"/>
      <c r="O411" s="41"/>
      <c r="P411" s="41"/>
      <c r="Q411" s="41"/>
      <c r="R411" s="41"/>
      <c r="S411" s="41"/>
      <c r="T411" s="77"/>
      <c r="AT411" s="23" t="s">
        <v>171</v>
      </c>
      <c r="AU411" s="23" t="s">
        <v>82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1026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2" customFormat="1">
      <c r="B413" s="218"/>
      <c r="C413" s="219"/>
      <c r="D413" s="204" t="s">
        <v>173</v>
      </c>
      <c r="E413" s="220" t="s">
        <v>21</v>
      </c>
      <c r="F413" s="221" t="s">
        <v>1107</v>
      </c>
      <c r="G413" s="219"/>
      <c r="H413" s="222">
        <v>42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173</v>
      </c>
      <c r="AU413" s="228" t="s">
        <v>82</v>
      </c>
      <c r="AV413" s="12" t="s">
        <v>82</v>
      </c>
      <c r="AW413" s="12" t="s">
        <v>36</v>
      </c>
      <c r="AX413" s="12" t="s">
        <v>72</v>
      </c>
      <c r="AY413" s="228" t="s">
        <v>162</v>
      </c>
    </row>
    <row r="414" spans="2:65" s="12" customFormat="1">
      <c r="B414" s="218"/>
      <c r="C414" s="219"/>
      <c r="D414" s="204" t="s">
        <v>173</v>
      </c>
      <c r="E414" s="220" t="s">
        <v>21</v>
      </c>
      <c r="F414" s="221" t="s">
        <v>992</v>
      </c>
      <c r="G414" s="219"/>
      <c r="H414" s="222">
        <v>0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173</v>
      </c>
      <c r="AU414" s="228" t="s">
        <v>82</v>
      </c>
      <c r="AV414" s="12" t="s">
        <v>82</v>
      </c>
      <c r="AW414" s="12" t="s">
        <v>36</v>
      </c>
      <c r="AX414" s="12" t="s">
        <v>72</v>
      </c>
      <c r="AY414" s="228" t="s">
        <v>162</v>
      </c>
    </row>
    <row r="415" spans="2:65" s="12" customFormat="1">
      <c r="B415" s="218"/>
      <c r="C415" s="219"/>
      <c r="D415" s="204" t="s">
        <v>173</v>
      </c>
      <c r="E415" s="220" t="s">
        <v>21</v>
      </c>
      <c r="F415" s="221" t="s">
        <v>1108</v>
      </c>
      <c r="G415" s="219"/>
      <c r="H415" s="222">
        <v>95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173</v>
      </c>
      <c r="AU415" s="228" t="s">
        <v>82</v>
      </c>
      <c r="AV415" s="12" t="s">
        <v>82</v>
      </c>
      <c r="AW415" s="12" t="s">
        <v>36</v>
      </c>
      <c r="AX415" s="12" t="s">
        <v>72</v>
      </c>
      <c r="AY415" s="228" t="s">
        <v>162</v>
      </c>
    </row>
    <row r="416" spans="2:65" s="13" customFormat="1">
      <c r="B416" s="229"/>
      <c r="C416" s="230"/>
      <c r="D416" s="231" t="s">
        <v>173</v>
      </c>
      <c r="E416" s="232" t="s">
        <v>21</v>
      </c>
      <c r="F416" s="233" t="s">
        <v>177</v>
      </c>
      <c r="G416" s="230"/>
      <c r="H416" s="234">
        <v>137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173</v>
      </c>
      <c r="AU416" s="240" t="s">
        <v>82</v>
      </c>
      <c r="AV416" s="13" t="s">
        <v>169</v>
      </c>
      <c r="AW416" s="13" t="s">
        <v>36</v>
      </c>
      <c r="AX416" s="13" t="s">
        <v>80</v>
      </c>
      <c r="AY416" s="240" t="s">
        <v>162</v>
      </c>
    </row>
    <row r="417" spans="2:65" s="1" customFormat="1" ht="28.9" customHeight="1">
      <c r="B417" s="40"/>
      <c r="C417" s="192" t="s">
        <v>522</v>
      </c>
      <c r="D417" s="192" t="s">
        <v>164</v>
      </c>
      <c r="E417" s="193" t="s">
        <v>517</v>
      </c>
      <c r="F417" s="194" t="s">
        <v>518</v>
      </c>
      <c r="G417" s="195" t="s">
        <v>167</v>
      </c>
      <c r="H417" s="196">
        <v>17</v>
      </c>
      <c r="I417" s="197"/>
      <c r="J417" s="198">
        <f>ROUND(I417*H417,2)</f>
        <v>0</v>
      </c>
      <c r="K417" s="194" t="s">
        <v>21</v>
      </c>
      <c r="L417" s="60"/>
      <c r="M417" s="199" t="s">
        <v>21</v>
      </c>
      <c r="N417" s="200" t="s">
        <v>43</v>
      </c>
      <c r="O417" s="41"/>
      <c r="P417" s="201">
        <f>O417*H417</f>
        <v>0</v>
      </c>
      <c r="Q417" s="201">
        <v>2.4340799999999998</v>
      </c>
      <c r="R417" s="201">
        <f>Q417*H417</f>
        <v>41.379359999999998</v>
      </c>
      <c r="S417" s="201">
        <v>0</v>
      </c>
      <c r="T417" s="202">
        <f>S417*H417</f>
        <v>0</v>
      </c>
      <c r="AR417" s="23" t="s">
        <v>169</v>
      </c>
      <c r="AT417" s="23" t="s">
        <v>164</v>
      </c>
      <c r="AU417" s="23" t="s">
        <v>82</v>
      </c>
      <c r="AY417" s="23" t="s">
        <v>162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80</v>
      </c>
      <c r="BK417" s="203">
        <f>ROUND(I417*H417,2)</f>
        <v>0</v>
      </c>
      <c r="BL417" s="23" t="s">
        <v>169</v>
      </c>
      <c r="BM417" s="23" t="s">
        <v>1109</v>
      </c>
    </row>
    <row r="418" spans="2:65" s="1" customFormat="1" ht="40.5">
      <c r="B418" s="40"/>
      <c r="C418" s="62"/>
      <c r="D418" s="204" t="s">
        <v>171</v>
      </c>
      <c r="E418" s="62"/>
      <c r="F418" s="205" t="s">
        <v>520</v>
      </c>
      <c r="G418" s="62"/>
      <c r="H418" s="62"/>
      <c r="I418" s="162"/>
      <c r="J418" s="62"/>
      <c r="K418" s="62"/>
      <c r="L418" s="60"/>
      <c r="M418" s="206"/>
      <c r="N418" s="41"/>
      <c r="O418" s="41"/>
      <c r="P418" s="41"/>
      <c r="Q418" s="41"/>
      <c r="R418" s="41"/>
      <c r="S418" s="41"/>
      <c r="T418" s="77"/>
      <c r="AT418" s="23" t="s">
        <v>171</v>
      </c>
      <c r="AU418" s="23" t="s">
        <v>82</v>
      </c>
    </row>
    <row r="419" spans="2:65" s="11" customFormat="1">
      <c r="B419" s="207"/>
      <c r="C419" s="208"/>
      <c r="D419" s="204" t="s">
        <v>173</v>
      </c>
      <c r="E419" s="209" t="s">
        <v>21</v>
      </c>
      <c r="F419" s="210" t="s">
        <v>1026</v>
      </c>
      <c r="G419" s="208"/>
      <c r="H419" s="211" t="s">
        <v>21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173</v>
      </c>
      <c r="AU419" s="217" t="s">
        <v>82</v>
      </c>
      <c r="AV419" s="11" t="s">
        <v>80</v>
      </c>
      <c r="AW419" s="11" t="s">
        <v>36</v>
      </c>
      <c r="AX419" s="11" t="s">
        <v>72</v>
      </c>
      <c r="AY419" s="217" t="s">
        <v>162</v>
      </c>
    </row>
    <row r="420" spans="2:65" s="11" customFormat="1">
      <c r="B420" s="207"/>
      <c r="C420" s="208"/>
      <c r="D420" s="204" t="s">
        <v>173</v>
      </c>
      <c r="E420" s="209" t="s">
        <v>21</v>
      </c>
      <c r="F420" s="210" t="s">
        <v>521</v>
      </c>
      <c r="G420" s="208"/>
      <c r="H420" s="211" t="s">
        <v>21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173</v>
      </c>
      <c r="AU420" s="217" t="s">
        <v>82</v>
      </c>
      <c r="AV420" s="11" t="s">
        <v>80</v>
      </c>
      <c r="AW420" s="11" t="s">
        <v>36</v>
      </c>
      <c r="AX420" s="11" t="s">
        <v>72</v>
      </c>
      <c r="AY420" s="217" t="s">
        <v>162</v>
      </c>
    </row>
    <row r="421" spans="2:65" s="12" customFormat="1">
      <c r="B421" s="218"/>
      <c r="C421" s="219"/>
      <c r="D421" s="204" t="s">
        <v>173</v>
      </c>
      <c r="E421" s="220" t="s">
        <v>21</v>
      </c>
      <c r="F421" s="221" t="s">
        <v>279</v>
      </c>
      <c r="G421" s="219"/>
      <c r="H421" s="222">
        <v>17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173</v>
      </c>
      <c r="AU421" s="228" t="s">
        <v>82</v>
      </c>
      <c r="AV421" s="12" t="s">
        <v>82</v>
      </c>
      <c r="AW421" s="12" t="s">
        <v>36</v>
      </c>
      <c r="AX421" s="12" t="s">
        <v>72</v>
      </c>
      <c r="AY421" s="228" t="s">
        <v>162</v>
      </c>
    </row>
    <row r="422" spans="2:65" s="13" customFormat="1">
      <c r="B422" s="229"/>
      <c r="C422" s="230"/>
      <c r="D422" s="231" t="s">
        <v>173</v>
      </c>
      <c r="E422" s="232" t="s">
        <v>21</v>
      </c>
      <c r="F422" s="233" t="s">
        <v>177</v>
      </c>
      <c r="G422" s="230"/>
      <c r="H422" s="234">
        <v>17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173</v>
      </c>
      <c r="AU422" s="240" t="s">
        <v>82</v>
      </c>
      <c r="AV422" s="13" t="s">
        <v>169</v>
      </c>
      <c r="AW422" s="13" t="s">
        <v>36</v>
      </c>
      <c r="AX422" s="13" t="s">
        <v>80</v>
      </c>
      <c r="AY422" s="240" t="s">
        <v>162</v>
      </c>
    </row>
    <row r="423" spans="2:65" s="1" customFormat="1" ht="28.9" customHeight="1">
      <c r="B423" s="40"/>
      <c r="C423" s="192" t="s">
        <v>530</v>
      </c>
      <c r="D423" s="192" t="s">
        <v>164</v>
      </c>
      <c r="E423" s="193" t="s">
        <v>531</v>
      </c>
      <c r="F423" s="194" t="s">
        <v>532</v>
      </c>
      <c r="G423" s="195" t="s">
        <v>262</v>
      </c>
      <c r="H423" s="196">
        <v>42.5</v>
      </c>
      <c r="I423" s="197"/>
      <c r="J423" s="198">
        <f>ROUND(I423*H423,2)</f>
        <v>0</v>
      </c>
      <c r="K423" s="194" t="s">
        <v>168</v>
      </c>
      <c r="L423" s="60"/>
      <c r="M423" s="199" t="s">
        <v>21</v>
      </c>
      <c r="N423" s="200" t="s">
        <v>43</v>
      </c>
      <c r="O423" s="41"/>
      <c r="P423" s="201">
        <f>O423*H423</f>
        <v>0</v>
      </c>
      <c r="Q423" s="201">
        <v>0</v>
      </c>
      <c r="R423" s="201">
        <f>Q423*H423</f>
        <v>0</v>
      </c>
      <c r="S423" s="201">
        <v>0</v>
      </c>
      <c r="T423" s="202">
        <f>S423*H423</f>
        <v>0</v>
      </c>
      <c r="AR423" s="23" t="s">
        <v>169</v>
      </c>
      <c r="AT423" s="23" t="s">
        <v>164</v>
      </c>
      <c r="AU423" s="23" t="s">
        <v>82</v>
      </c>
      <c r="AY423" s="23" t="s">
        <v>162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80</v>
      </c>
      <c r="BK423" s="203">
        <f>ROUND(I423*H423,2)</f>
        <v>0</v>
      </c>
      <c r="BL423" s="23" t="s">
        <v>169</v>
      </c>
      <c r="BM423" s="23" t="s">
        <v>1110</v>
      </c>
    </row>
    <row r="424" spans="2:65" s="1" customFormat="1" ht="40.5">
      <c r="B424" s="40"/>
      <c r="C424" s="62"/>
      <c r="D424" s="204" t="s">
        <v>171</v>
      </c>
      <c r="E424" s="62"/>
      <c r="F424" s="205" t="s">
        <v>534</v>
      </c>
      <c r="G424" s="62"/>
      <c r="H424" s="62"/>
      <c r="I424" s="162"/>
      <c r="J424" s="62"/>
      <c r="K424" s="62"/>
      <c r="L424" s="60"/>
      <c r="M424" s="206"/>
      <c r="N424" s="41"/>
      <c r="O424" s="41"/>
      <c r="P424" s="41"/>
      <c r="Q424" s="41"/>
      <c r="R424" s="41"/>
      <c r="S424" s="41"/>
      <c r="T424" s="77"/>
      <c r="AT424" s="23" t="s">
        <v>171</v>
      </c>
      <c r="AU424" s="23" t="s">
        <v>82</v>
      </c>
    </row>
    <row r="425" spans="2:65" s="11" customFormat="1">
      <c r="B425" s="207"/>
      <c r="C425" s="208"/>
      <c r="D425" s="204" t="s">
        <v>173</v>
      </c>
      <c r="E425" s="209" t="s">
        <v>21</v>
      </c>
      <c r="F425" s="210" t="s">
        <v>1026</v>
      </c>
      <c r="G425" s="208"/>
      <c r="H425" s="211" t="s">
        <v>21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173</v>
      </c>
      <c r="AU425" s="217" t="s">
        <v>82</v>
      </c>
      <c r="AV425" s="11" t="s">
        <v>80</v>
      </c>
      <c r="AW425" s="11" t="s">
        <v>36</v>
      </c>
      <c r="AX425" s="11" t="s">
        <v>72</v>
      </c>
      <c r="AY425" s="217" t="s">
        <v>162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535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2" customFormat="1">
      <c r="B427" s="218"/>
      <c r="C427" s="219"/>
      <c r="D427" s="204" t="s">
        <v>173</v>
      </c>
      <c r="E427" s="220" t="s">
        <v>21</v>
      </c>
      <c r="F427" s="221" t="s">
        <v>995</v>
      </c>
      <c r="G427" s="219"/>
      <c r="H427" s="222">
        <v>42.5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173</v>
      </c>
      <c r="AU427" s="228" t="s">
        <v>82</v>
      </c>
      <c r="AV427" s="12" t="s">
        <v>82</v>
      </c>
      <c r="AW427" s="12" t="s">
        <v>36</v>
      </c>
      <c r="AX427" s="12" t="s">
        <v>72</v>
      </c>
      <c r="AY427" s="228" t="s">
        <v>162</v>
      </c>
    </row>
    <row r="428" spans="2:65" s="13" customFormat="1">
      <c r="B428" s="229"/>
      <c r="C428" s="230"/>
      <c r="D428" s="231" t="s">
        <v>173</v>
      </c>
      <c r="E428" s="232" t="s">
        <v>21</v>
      </c>
      <c r="F428" s="233" t="s">
        <v>177</v>
      </c>
      <c r="G428" s="230"/>
      <c r="H428" s="234">
        <v>42.5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173</v>
      </c>
      <c r="AU428" s="240" t="s">
        <v>82</v>
      </c>
      <c r="AV428" s="13" t="s">
        <v>169</v>
      </c>
      <c r="AW428" s="13" t="s">
        <v>36</v>
      </c>
      <c r="AX428" s="13" t="s">
        <v>80</v>
      </c>
      <c r="AY428" s="240" t="s">
        <v>162</v>
      </c>
    </row>
    <row r="429" spans="2:65" s="1" customFormat="1" ht="20.45" customHeight="1">
      <c r="B429" s="40"/>
      <c r="C429" s="192" t="s">
        <v>537</v>
      </c>
      <c r="D429" s="192" t="s">
        <v>164</v>
      </c>
      <c r="E429" s="193" t="s">
        <v>538</v>
      </c>
      <c r="F429" s="194" t="s">
        <v>539</v>
      </c>
      <c r="G429" s="195" t="s">
        <v>167</v>
      </c>
      <c r="H429" s="196">
        <v>4</v>
      </c>
      <c r="I429" s="197"/>
      <c r="J429" s="198">
        <f>ROUND(I429*H429,2)</f>
        <v>0</v>
      </c>
      <c r="K429" s="194" t="s">
        <v>168</v>
      </c>
      <c r="L429" s="60"/>
      <c r="M429" s="199" t="s">
        <v>21</v>
      </c>
      <c r="N429" s="200" t="s">
        <v>43</v>
      </c>
      <c r="O429" s="41"/>
      <c r="P429" s="201">
        <f>O429*H429</f>
        <v>0</v>
      </c>
      <c r="Q429" s="201">
        <v>1.8480000000000001</v>
      </c>
      <c r="R429" s="201">
        <f>Q429*H429</f>
        <v>7.3920000000000003</v>
      </c>
      <c r="S429" s="201">
        <v>0</v>
      </c>
      <c r="T429" s="202">
        <f>S429*H429</f>
        <v>0</v>
      </c>
      <c r="AR429" s="23" t="s">
        <v>169</v>
      </c>
      <c r="AT429" s="23" t="s">
        <v>164</v>
      </c>
      <c r="AU429" s="23" t="s">
        <v>82</v>
      </c>
      <c r="AY429" s="23" t="s">
        <v>162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3" t="s">
        <v>80</v>
      </c>
      <c r="BK429" s="203">
        <f>ROUND(I429*H429,2)</f>
        <v>0</v>
      </c>
      <c r="BL429" s="23" t="s">
        <v>169</v>
      </c>
      <c r="BM429" s="23" t="s">
        <v>1111</v>
      </c>
    </row>
    <row r="430" spans="2:65" s="1" customFormat="1" ht="27">
      <c r="B430" s="40"/>
      <c r="C430" s="62"/>
      <c r="D430" s="204" t="s">
        <v>171</v>
      </c>
      <c r="E430" s="62"/>
      <c r="F430" s="205" t="s">
        <v>541</v>
      </c>
      <c r="G430" s="62"/>
      <c r="H430" s="62"/>
      <c r="I430" s="162"/>
      <c r="J430" s="62"/>
      <c r="K430" s="62"/>
      <c r="L430" s="60"/>
      <c r="M430" s="206"/>
      <c r="N430" s="41"/>
      <c r="O430" s="41"/>
      <c r="P430" s="41"/>
      <c r="Q430" s="41"/>
      <c r="R430" s="41"/>
      <c r="S430" s="41"/>
      <c r="T430" s="77"/>
      <c r="AT430" s="23" t="s">
        <v>171</v>
      </c>
      <c r="AU430" s="23" t="s">
        <v>82</v>
      </c>
    </row>
    <row r="431" spans="2:65" s="11" customFormat="1">
      <c r="B431" s="207"/>
      <c r="C431" s="208"/>
      <c r="D431" s="204" t="s">
        <v>173</v>
      </c>
      <c r="E431" s="209" t="s">
        <v>21</v>
      </c>
      <c r="F431" s="210" t="s">
        <v>1026</v>
      </c>
      <c r="G431" s="208"/>
      <c r="H431" s="211" t="s">
        <v>21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173</v>
      </c>
      <c r="AU431" s="217" t="s">
        <v>82</v>
      </c>
      <c r="AV431" s="11" t="s">
        <v>80</v>
      </c>
      <c r="AW431" s="11" t="s">
        <v>36</v>
      </c>
      <c r="AX431" s="11" t="s">
        <v>72</v>
      </c>
      <c r="AY431" s="217" t="s">
        <v>162</v>
      </c>
    </row>
    <row r="432" spans="2:65" s="11" customFormat="1">
      <c r="B432" s="207"/>
      <c r="C432" s="208"/>
      <c r="D432" s="204" t="s">
        <v>173</v>
      </c>
      <c r="E432" s="209" t="s">
        <v>21</v>
      </c>
      <c r="F432" s="210" t="s">
        <v>542</v>
      </c>
      <c r="G432" s="208"/>
      <c r="H432" s="211" t="s">
        <v>21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173</v>
      </c>
      <c r="AU432" s="217" t="s">
        <v>82</v>
      </c>
      <c r="AV432" s="11" t="s">
        <v>80</v>
      </c>
      <c r="AW432" s="11" t="s">
        <v>36</v>
      </c>
      <c r="AX432" s="11" t="s">
        <v>72</v>
      </c>
      <c r="AY432" s="217" t="s">
        <v>162</v>
      </c>
    </row>
    <row r="433" spans="2:65" s="12" customFormat="1">
      <c r="B433" s="218"/>
      <c r="C433" s="219"/>
      <c r="D433" s="204" t="s">
        <v>173</v>
      </c>
      <c r="E433" s="220" t="s">
        <v>21</v>
      </c>
      <c r="F433" s="221" t="s">
        <v>169</v>
      </c>
      <c r="G433" s="219"/>
      <c r="H433" s="222">
        <v>4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173</v>
      </c>
      <c r="AU433" s="228" t="s">
        <v>82</v>
      </c>
      <c r="AV433" s="12" t="s">
        <v>82</v>
      </c>
      <c r="AW433" s="12" t="s">
        <v>36</v>
      </c>
      <c r="AX433" s="12" t="s">
        <v>72</v>
      </c>
      <c r="AY433" s="228" t="s">
        <v>162</v>
      </c>
    </row>
    <row r="434" spans="2:65" s="13" customFormat="1">
      <c r="B434" s="229"/>
      <c r="C434" s="230"/>
      <c r="D434" s="231" t="s">
        <v>173</v>
      </c>
      <c r="E434" s="232" t="s">
        <v>21</v>
      </c>
      <c r="F434" s="233" t="s">
        <v>177</v>
      </c>
      <c r="G434" s="230"/>
      <c r="H434" s="234">
        <v>4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173</v>
      </c>
      <c r="AU434" s="240" t="s">
        <v>82</v>
      </c>
      <c r="AV434" s="13" t="s">
        <v>169</v>
      </c>
      <c r="AW434" s="13" t="s">
        <v>36</v>
      </c>
      <c r="AX434" s="13" t="s">
        <v>80</v>
      </c>
      <c r="AY434" s="240" t="s">
        <v>162</v>
      </c>
    </row>
    <row r="435" spans="2:65" s="1" customFormat="1" ht="28.9" customHeight="1">
      <c r="B435" s="40"/>
      <c r="C435" s="192" t="s">
        <v>543</v>
      </c>
      <c r="D435" s="192" t="s">
        <v>164</v>
      </c>
      <c r="E435" s="193" t="s">
        <v>544</v>
      </c>
      <c r="F435" s="194" t="s">
        <v>545</v>
      </c>
      <c r="G435" s="195" t="s">
        <v>262</v>
      </c>
      <c r="H435" s="196">
        <v>54.54</v>
      </c>
      <c r="I435" s="197"/>
      <c r="J435" s="198">
        <f>ROUND(I435*H435,2)</f>
        <v>0</v>
      </c>
      <c r="K435" s="194" t="s">
        <v>168</v>
      </c>
      <c r="L435" s="60"/>
      <c r="M435" s="199" t="s">
        <v>21</v>
      </c>
      <c r="N435" s="200" t="s">
        <v>43</v>
      </c>
      <c r="O435" s="41"/>
      <c r="P435" s="201">
        <f>O435*H435</f>
        <v>0</v>
      </c>
      <c r="Q435" s="201">
        <v>0.60875999999999997</v>
      </c>
      <c r="R435" s="201">
        <f>Q435*H435</f>
        <v>33.201770400000001</v>
      </c>
      <c r="S435" s="201">
        <v>0</v>
      </c>
      <c r="T435" s="202">
        <f>S435*H435</f>
        <v>0</v>
      </c>
      <c r="AR435" s="23" t="s">
        <v>169</v>
      </c>
      <c r="AT435" s="23" t="s">
        <v>164</v>
      </c>
      <c r="AU435" s="23" t="s">
        <v>82</v>
      </c>
      <c r="AY435" s="23" t="s">
        <v>162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3" t="s">
        <v>80</v>
      </c>
      <c r="BK435" s="203">
        <f>ROUND(I435*H435,2)</f>
        <v>0</v>
      </c>
      <c r="BL435" s="23" t="s">
        <v>169</v>
      </c>
      <c r="BM435" s="23" t="s">
        <v>1112</v>
      </c>
    </row>
    <row r="436" spans="2:65" s="1" customFormat="1" ht="27">
      <c r="B436" s="40"/>
      <c r="C436" s="62"/>
      <c r="D436" s="204" t="s">
        <v>171</v>
      </c>
      <c r="E436" s="62"/>
      <c r="F436" s="205" t="s">
        <v>547</v>
      </c>
      <c r="G436" s="62"/>
      <c r="H436" s="62"/>
      <c r="I436" s="162"/>
      <c r="J436" s="62"/>
      <c r="K436" s="62"/>
      <c r="L436" s="60"/>
      <c r="M436" s="206"/>
      <c r="N436" s="41"/>
      <c r="O436" s="41"/>
      <c r="P436" s="41"/>
      <c r="Q436" s="41"/>
      <c r="R436" s="41"/>
      <c r="S436" s="41"/>
      <c r="T436" s="77"/>
      <c r="AT436" s="23" t="s">
        <v>171</v>
      </c>
      <c r="AU436" s="23" t="s">
        <v>82</v>
      </c>
    </row>
    <row r="437" spans="2:65" s="11" customFormat="1">
      <c r="B437" s="207"/>
      <c r="C437" s="208"/>
      <c r="D437" s="204" t="s">
        <v>173</v>
      </c>
      <c r="E437" s="209" t="s">
        <v>21</v>
      </c>
      <c r="F437" s="210" t="s">
        <v>1026</v>
      </c>
      <c r="G437" s="208"/>
      <c r="H437" s="211" t="s">
        <v>21</v>
      </c>
      <c r="I437" s="212"/>
      <c r="J437" s="208"/>
      <c r="K437" s="208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173</v>
      </c>
      <c r="AU437" s="217" t="s">
        <v>82</v>
      </c>
      <c r="AV437" s="11" t="s">
        <v>80</v>
      </c>
      <c r="AW437" s="11" t="s">
        <v>36</v>
      </c>
      <c r="AX437" s="11" t="s">
        <v>72</v>
      </c>
      <c r="AY437" s="217" t="s">
        <v>162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548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2" customFormat="1">
      <c r="B439" s="218"/>
      <c r="C439" s="219"/>
      <c r="D439" s="204" t="s">
        <v>173</v>
      </c>
      <c r="E439" s="220" t="s">
        <v>21</v>
      </c>
      <c r="F439" s="221" t="s">
        <v>422</v>
      </c>
      <c r="G439" s="219"/>
      <c r="H439" s="222">
        <v>37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173</v>
      </c>
      <c r="AU439" s="228" t="s">
        <v>82</v>
      </c>
      <c r="AV439" s="12" t="s">
        <v>82</v>
      </c>
      <c r="AW439" s="12" t="s">
        <v>36</v>
      </c>
      <c r="AX439" s="12" t="s">
        <v>72</v>
      </c>
      <c r="AY439" s="228" t="s">
        <v>162</v>
      </c>
    </row>
    <row r="440" spans="2:65" s="11" customFormat="1">
      <c r="B440" s="207"/>
      <c r="C440" s="208"/>
      <c r="D440" s="204" t="s">
        <v>173</v>
      </c>
      <c r="E440" s="209" t="s">
        <v>21</v>
      </c>
      <c r="F440" s="210" t="s">
        <v>550</v>
      </c>
      <c r="G440" s="208"/>
      <c r="H440" s="211" t="s">
        <v>21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173</v>
      </c>
      <c r="AU440" s="217" t="s">
        <v>82</v>
      </c>
      <c r="AV440" s="11" t="s">
        <v>80</v>
      </c>
      <c r="AW440" s="11" t="s">
        <v>36</v>
      </c>
      <c r="AX440" s="11" t="s">
        <v>72</v>
      </c>
      <c r="AY440" s="217" t="s">
        <v>162</v>
      </c>
    </row>
    <row r="441" spans="2:65" s="12" customFormat="1">
      <c r="B441" s="218"/>
      <c r="C441" s="219"/>
      <c r="D441" s="204" t="s">
        <v>173</v>
      </c>
      <c r="E441" s="220" t="s">
        <v>21</v>
      </c>
      <c r="F441" s="221" t="s">
        <v>1113</v>
      </c>
      <c r="G441" s="219"/>
      <c r="H441" s="222">
        <v>-18.46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173</v>
      </c>
      <c r="AU441" s="228" t="s">
        <v>82</v>
      </c>
      <c r="AV441" s="12" t="s">
        <v>82</v>
      </c>
      <c r="AW441" s="12" t="s">
        <v>36</v>
      </c>
      <c r="AX441" s="12" t="s">
        <v>72</v>
      </c>
      <c r="AY441" s="228" t="s">
        <v>162</v>
      </c>
    </row>
    <row r="442" spans="2:65" s="11" customFormat="1">
      <c r="B442" s="207"/>
      <c r="C442" s="208"/>
      <c r="D442" s="204" t="s">
        <v>173</v>
      </c>
      <c r="E442" s="209" t="s">
        <v>21</v>
      </c>
      <c r="F442" s="210" t="s">
        <v>552</v>
      </c>
      <c r="G442" s="208"/>
      <c r="H442" s="211" t="s">
        <v>21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173</v>
      </c>
      <c r="AU442" s="217" t="s">
        <v>82</v>
      </c>
      <c r="AV442" s="11" t="s">
        <v>80</v>
      </c>
      <c r="AW442" s="11" t="s">
        <v>36</v>
      </c>
      <c r="AX442" s="11" t="s">
        <v>72</v>
      </c>
      <c r="AY442" s="217" t="s">
        <v>162</v>
      </c>
    </row>
    <row r="443" spans="2:65" s="12" customFormat="1">
      <c r="B443" s="218"/>
      <c r="C443" s="219"/>
      <c r="D443" s="204" t="s">
        <v>173</v>
      </c>
      <c r="E443" s="220" t="s">
        <v>21</v>
      </c>
      <c r="F443" s="221" t="s">
        <v>222</v>
      </c>
      <c r="G443" s="219"/>
      <c r="H443" s="222">
        <v>36</v>
      </c>
      <c r="I443" s="223"/>
      <c r="J443" s="219"/>
      <c r="K443" s="219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173</v>
      </c>
      <c r="AU443" s="228" t="s">
        <v>82</v>
      </c>
      <c r="AV443" s="12" t="s">
        <v>82</v>
      </c>
      <c r="AW443" s="12" t="s">
        <v>36</v>
      </c>
      <c r="AX443" s="12" t="s">
        <v>72</v>
      </c>
      <c r="AY443" s="228" t="s">
        <v>162</v>
      </c>
    </row>
    <row r="444" spans="2:65" s="13" customFormat="1">
      <c r="B444" s="229"/>
      <c r="C444" s="230"/>
      <c r="D444" s="204" t="s">
        <v>173</v>
      </c>
      <c r="E444" s="251" t="s">
        <v>21</v>
      </c>
      <c r="F444" s="252" t="s">
        <v>177</v>
      </c>
      <c r="G444" s="230"/>
      <c r="H444" s="253">
        <v>54.54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173</v>
      </c>
      <c r="AU444" s="240" t="s">
        <v>82</v>
      </c>
      <c r="AV444" s="13" t="s">
        <v>169</v>
      </c>
      <c r="AW444" s="13" t="s">
        <v>36</v>
      </c>
      <c r="AX444" s="13" t="s">
        <v>80</v>
      </c>
      <c r="AY444" s="240" t="s">
        <v>162</v>
      </c>
    </row>
    <row r="445" spans="2:65" s="10" customFormat="1" ht="29.85" customHeight="1">
      <c r="B445" s="175"/>
      <c r="C445" s="176"/>
      <c r="D445" s="189" t="s">
        <v>71</v>
      </c>
      <c r="E445" s="190" t="s">
        <v>204</v>
      </c>
      <c r="F445" s="190" t="s">
        <v>553</v>
      </c>
      <c r="G445" s="176"/>
      <c r="H445" s="176"/>
      <c r="I445" s="179"/>
      <c r="J445" s="191">
        <f>BK445</f>
        <v>0</v>
      </c>
      <c r="K445" s="176"/>
      <c r="L445" s="181"/>
      <c r="M445" s="182"/>
      <c r="N445" s="183"/>
      <c r="O445" s="183"/>
      <c r="P445" s="184">
        <f>SUM(P446:P451)</f>
        <v>0</v>
      </c>
      <c r="Q445" s="183"/>
      <c r="R445" s="184">
        <f>SUM(R446:R451)</f>
        <v>0.43889999999999996</v>
      </c>
      <c r="S445" s="183"/>
      <c r="T445" s="185">
        <f>SUM(T446:T451)</f>
        <v>0</v>
      </c>
      <c r="AR445" s="186" t="s">
        <v>80</v>
      </c>
      <c r="AT445" s="187" t="s">
        <v>71</v>
      </c>
      <c r="AU445" s="187" t="s">
        <v>80</v>
      </c>
      <c r="AY445" s="186" t="s">
        <v>162</v>
      </c>
      <c r="BK445" s="188">
        <f>SUM(BK446:BK451)</f>
        <v>0</v>
      </c>
    </row>
    <row r="446" spans="2:65" s="1" customFormat="1" ht="28.9" customHeight="1">
      <c r="B446" s="40"/>
      <c r="C446" s="192" t="s">
        <v>554</v>
      </c>
      <c r="D446" s="192" t="s">
        <v>164</v>
      </c>
      <c r="E446" s="193" t="s">
        <v>555</v>
      </c>
      <c r="F446" s="194" t="s">
        <v>556</v>
      </c>
      <c r="G446" s="195" t="s">
        <v>262</v>
      </c>
      <c r="H446" s="196">
        <v>11</v>
      </c>
      <c r="I446" s="197"/>
      <c r="J446" s="198">
        <f>ROUND(I446*H446,2)</f>
        <v>0</v>
      </c>
      <c r="K446" s="194" t="s">
        <v>168</v>
      </c>
      <c r="L446" s="60"/>
      <c r="M446" s="199" t="s">
        <v>21</v>
      </c>
      <c r="N446" s="200" t="s">
        <v>43</v>
      </c>
      <c r="O446" s="41"/>
      <c r="P446" s="201">
        <f>O446*H446</f>
        <v>0</v>
      </c>
      <c r="Q446" s="201">
        <v>3.9899999999999998E-2</v>
      </c>
      <c r="R446" s="201">
        <f>Q446*H446</f>
        <v>0.43889999999999996</v>
      </c>
      <c r="S446" s="201">
        <v>0</v>
      </c>
      <c r="T446" s="202">
        <f>S446*H446</f>
        <v>0</v>
      </c>
      <c r="AR446" s="23" t="s">
        <v>169</v>
      </c>
      <c r="AT446" s="23" t="s">
        <v>164</v>
      </c>
      <c r="AU446" s="23" t="s">
        <v>82</v>
      </c>
      <c r="AY446" s="23" t="s">
        <v>162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3" t="s">
        <v>80</v>
      </c>
      <c r="BK446" s="203">
        <f>ROUND(I446*H446,2)</f>
        <v>0</v>
      </c>
      <c r="BL446" s="23" t="s">
        <v>169</v>
      </c>
      <c r="BM446" s="23" t="s">
        <v>1114</v>
      </c>
    </row>
    <row r="447" spans="2:65" s="1" customFormat="1" ht="27">
      <c r="B447" s="40"/>
      <c r="C447" s="62"/>
      <c r="D447" s="204" t="s">
        <v>171</v>
      </c>
      <c r="E447" s="62"/>
      <c r="F447" s="205" t="s">
        <v>558</v>
      </c>
      <c r="G447" s="62"/>
      <c r="H447" s="62"/>
      <c r="I447" s="162"/>
      <c r="J447" s="62"/>
      <c r="K447" s="62"/>
      <c r="L447" s="60"/>
      <c r="M447" s="206"/>
      <c r="N447" s="41"/>
      <c r="O447" s="41"/>
      <c r="P447" s="41"/>
      <c r="Q447" s="41"/>
      <c r="R447" s="41"/>
      <c r="S447" s="41"/>
      <c r="T447" s="77"/>
      <c r="AT447" s="23" t="s">
        <v>171</v>
      </c>
      <c r="AU447" s="23" t="s">
        <v>82</v>
      </c>
    </row>
    <row r="448" spans="2:65" s="11" customFormat="1">
      <c r="B448" s="207"/>
      <c r="C448" s="208"/>
      <c r="D448" s="204" t="s">
        <v>173</v>
      </c>
      <c r="E448" s="209" t="s">
        <v>21</v>
      </c>
      <c r="F448" s="210" t="s">
        <v>1026</v>
      </c>
      <c r="G448" s="208"/>
      <c r="H448" s="211" t="s">
        <v>21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173</v>
      </c>
      <c r="AU448" s="217" t="s">
        <v>82</v>
      </c>
      <c r="AV448" s="11" t="s">
        <v>80</v>
      </c>
      <c r="AW448" s="11" t="s">
        <v>36</v>
      </c>
      <c r="AX448" s="11" t="s">
        <v>72</v>
      </c>
      <c r="AY448" s="217" t="s">
        <v>162</v>
      </c>
    </row>
    <row r="449" spans="2:65" s="11" customFormat="1">
      <c r="B449" s="207"/>
      <c r="C449" s="208"/>
      <c r="D449" s="204" t="s">
        <v>173</v>
      </c>
      <c r="E449" s="209" t="s">
        <v>21</v>
      </c>
      <c r="F449" s="210" t="s">
        <v>559</v>
      </c>
      <c r="G449" s="208"/>
      <c r="H449" s="211" t="s">
        <v>21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173</v>
      </c>
      <c r="AU449" s="217" t="s">
        <v>82</v>
      </c>
      <c r="AV449" s="11" t="s">
        <v>80</v>
      </c>
      <c r="AW449" s="11" t="s">
        <v>36</v>
      </c>
      <c r="AX449" s="11" t="s">
        <v>72</v>
      </c>
      <c r="AY449" s="217" t="s">
        <v>162</v>
      </c>
    </row>
    <row r="450" spans="2:65" s="12" customFormat="1">
      <c r="B450" s="218"/>
      <c r="C450" s="219"/>
      <c r="D450" s="204" t="s">
        <v>173</v>
      </c>
      <c r="E450" s="220" t="s">
        <v>21</v>
      </c>
      <c r="F450" s="221" t="s">
        <v>245</v>
      </c>
      <c r="G450" s="219"/>
      <c r="H450" s="222">
        <v>11</v>
      </c>
      <c r="I450" s="223"/>
      <c r="J450" s="219"/>
      <c r="K450" s="219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173</v>
      </c>
      <c r="AU450" s="228" t="s">
        <v>82</v>
      </c>
      <c r="AV450" s="12" t="s">
        <v>82</v>
      </c>
      <c r="AW450" s="12" t="s">
        <v>36</v>
      </c>
      <c r="AX450" s="12" t="s">
        <v>72</v>
      </c>
      <c r="AY450" s="228" t="s">
        <v>162</v>
      </c>
    </row>
    <row r="451" spans="2:65" s="13" customFormat="1">
      <c r="B451" s="229"/>
      <c r="C451" s="230"/>
      <c r="D451" s="204" t="s">
        <v>173</v>
      </c>
      <c r="E451" s="251" t="s">
        <v>21</v>
      </c>
      <c r="F451" s="252" t="s">
        <v>177</v>
      </c>
      <c r="G451" s="230"/>
      <c r="H451" s="253">
        <v>11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173</v>
      </c>
      <c r="AU451" s="240" t="s">
        <v>82</v>
      </c>
      <c r="AV451" s="13" t="s">
        <v>169</v>
      </c>
      <c r="AW451" s="13" t="s">
        <v>36</v>
      </c>
      <c r="AX451" s="13" t="s">
        <v>80</v>
      </c>
      <c r="AY451" s="240" t="s">
        <v>162</v>
      </c>
    </row>
    <row r="452" spans="2:65" s="10" customFormat="1" ht="29.85" customHeight="1">
      <c r="B452" s="175"/>
      <c r="C452" s="176"/>
      <c r="D452" s="189" t="s">
        <v>71</v>
      </c>
      <c r="E452" s="190" t="s">
        <v>231</v>
      </c>
      <c r="F452" s="190" t="s">
        <v>560</v>
      </c>
      <c r="G452" s="176"/>
      <c r="H452" s="176"/>
      <c r="I452" s="179"/>
      <c r="J452" s="191">
        <f>BK452</f>
        <v>0</v>
      </c>
      <c r="K452" s="176"/>
      <c r="L452" s="181"/>
      <c r="M452" s="182"/>
      <c r="N452" s="183"/>
      <c r="O452" s="183"/>
      <c r="P452" s="184">
        <f>SUM(P453:P483)</f>
        <v>0</v>
      </c>
      <c r="Q452" s="183"/>
      <c r="R452" s="184">
        <f>SUM(R453:R483)</f>
        <v>5.1049999999999998E-2</v>
      </c>
      <c r="S452" s="183"/>
      <c r="T452" s="185">
        <f>SUM(T453:T483)</f>
        <v>298.99299999999999</v>
      </c>
      <c r="AR452" s="186" t="s">
        <v>80</v>
      </c>
      <c r="AT452" s="187" t="s">
        <v>71</v>
      </c>
      <c r="AU452" s="187" t="s">
        <v>80</v>
      </c>
      <c r="AY452" s="186" t="s">
        <v>162</v>
      </c>
      <c r="BK452" s="188">
        <f>SUM(BK453:BK483)</f>
        <v>0</v>
      </c>
    </row>
    <row r="453" spans="2:65" s="1" customFormat="1" ht="20.45" customHeight="1">
      <c r="B453" s="40"/>
      <c r="C453" s="192" t="s">
        <v>561</v>
      </c>
      <c r="D453" s="192" t="s">
        <v>164</v>
      </c>
      <c r="E453" s="193" t="s">
        <v>562</v>
      </c>
      <c r="F453" s="194" t="s">
        <v>563</v>
      </c>
      <c r="G453" s="195" t="s">
        <v>262</v>
      </c>
      <c r="H453" s="196">
        <v>35</v>
      </c>
      <c r="I453" s="197"/>
      <c r="J453" s="198">
        <f>ROUND(I453*H453,2)</f>
        <v>0</v>
      </c>
      <c r="K453" s="194" t="s">
        <v>168</v>
      </c>
      <c r="L453" s="60"/>
      <c r="M453" s="199" t="s">
        <v>21</v>
      </c>
      <c r="N453" s="200" t="s">
        <v>43</v>
      </c>
      <c r="O453" s="41"/>
      <c r="P453" s="201">
        <f>O453*H453</f>
        <v>0</v>
      </c>
      <c r="Q453" s="201">
        <v>0</v>
      </c>
      <c r="R453" s="201">
        <f>Q453*H453</f>
        <v>0</v>
      </c>
      <c r="S453" s="201">
        <v>0</v>
      </c>
      <c r="T453" s="202">
        <f>S453*H453</f>
        <v>0</v>
      </c>
      <c r="AR453" s="23" t="s">
        <v>169</v>
      </c>
      <c r="AT453" s="23" t="s">
        <v>164</v>
      </c>
      <c r="AU453" s="23" t="s">
        <v>82</v>
      </c>
      <c r="AY453" s="23" t="s">
        <v>162</v>
      </c>
      <c r="BE453" s="203">
        <f>IF(N453="základní",J453,0)</f>
        <v>0</v>
      </c>
      <c r="BF453" s="203">
        <f>IF(N453="snížená",J453,0)</f>
        <v>0</v>
      </c>
      <c r="BG453" s="203">
        <f>IF(N453="zákl. přenesená",J453,0)</f>
        <v>0</v>
      </c>
      <c r="BH453" s="203">
        <f>IF(N453="sníž. přenesená",J453,0)</f>
        <v>0</v>
      </c>
      <c r="BI453" s="203">
        <f>IF(N453="nulová",J453,0)</f>
        <v>0</v>
      </c>
      <c r="BJ453" s="23" t="s">
        <v>80</v>
      </c>
      <c r="BK453" s="203">
        <f>ROUND(I453*H453,2)</f>
        <v>0</v>
      </c>
      <c r="BL453" s="23" t="s">
        <v>169</v>
      </c>
      <c r="BM453" s="23" t="s">
        <v>1115</v>
      </c>
    </row>
    <row r="454" spans="2:65" s="1" customFormat="1" ht="54">
      <c r="B454" s="40"/>
      <c r="C454" s="62"/>
      <c r="D454" s="204" t="s">
        <v>171</v>
      </c>
      <c r="E454" s="62"/>
      <c r="F454" s="205" t="s">
        <v>565</v>
      </c>
      <c r="G454" s="62"/>
      <c r="H454" s="62"/>
      <c r="I454" s="162"/>
      <c r="J454" s="62"/>
      <c r="K454" s="62"/>
      <c r="L454" s="60"/>
      <c r="M454" s="206"/>
      <c r="N454" s="41"/>
      <c r="O454" s="41"/>
      <c r="P454" s="41"/>
      <c r="Q454" s="41"/>
      <c r="R454" s="41"/>
      <c r="S454" s="41"/>
      <c r="T454" s="77"/>
      <c r="AT454" s="23" t="s">
        <v>171</v>
      </c>
      <c r="AU454" s="23" t="s">
        <v>82</v>
      </c>
    </row>
    <row r="455" spans="2:65" s="11" customFormat="1">
      <c r="B455" s="207"/>
      <c r="C455" s="208"/>
      <c r="D455" s="204" t="s">
        <v>173</v>
      </c>
      <c r="E455" s="209" t="s">
        <v>21</v>
      </c>
      <c r="F455" s="210" t="s">
        <v>1026</v>
      </c>
      <c r="G455" s="208"/>
      <c r="H455" s="211" t="s">
        <v>21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173</v>
      </c>
      <c r="AU455" s="217" t="s">
        <v>82</v>
      </c>
      <c r="AV455" s="11" t="s">
        <v>80</v>
      </c>
      <c r="AW455" s="11" t="s">
        <v>36</v>
      </c>
      <c r="AX455" s="11" t="s">
        <v>72</v>
      </c>
      <c r="AY455" s="217" t="s">
        <v>162</v>
      </c>
    </row>
    <row r="456" spans="2:65" s="11" customFormat="1">
      <c r="B456" s="207"/>
      <c r="C456" s="208"/>
      <c r="D456" s="204" t="s">
        <v>173</v>
      </c>
      <c r="E456" s="209" t="s">
        <v>21</v>
      </c>
      <c r="F456" s="210" t="s">
        <v>566</v>
      </c>
      <c r="G456" s="208"/>
      <c r="H456" s="211" t="s">
        <v>21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173</v>
      </c>
      <c r="AU456" s="217" t="s">
        <v>82</v>
      </c>
      <c r="AV456" s="11" t="s">
        <v>80</v>
      </c>
      <c r="AW456" s="11" t="s">
        <v>36</v>
      </c>
      <c r="AX456" s="11" t="s">
        <v>72</v>
      </c>
      <c r="AY456" s="217" t="s">
        <v>162</v>
      </c>
    </row>
    <row r="457" spans="2:65" s="12" customFormat="1">
      <c r="B457" s="218"/>
      <c r="C457" s="219"/>
      <c r="D457" s="204" t="s">
        <v>173</v>
      </c>
      <c r="E457" s="220" t="s">
        <v>21</v>
      </c>
      <c r="F457" s="221" t="s">
        <v>403</v>
      </c>
      <c r="G457" s="219"/>
      <c r="H457" s="222">
        <v>35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173</v>
      </c>
      <c r="AU457" s="228" t="s">
        <v>82</v>
      </c>
      <c r="AV457" s="12" t="s">
        <v>82</v>
      </c>
      <c r="AW457" s="12" t="s">
        <v>36</v>
      </c>
      <c r="AX457" s="12" t="s">
        <v>72</v>
      </c>
      <c r="AY457" s="228" t="s">
        <v>162</v>
      </c>
    </row>
    <row r="458" spans="2:65" s="13" customFormat="1">
      <c r="B458" s="229"/>
      <c r="C458" s="230"/>
      <c r="D458" s="231" t="s">
        <v>173</v>
      </c>
      <c r="E458" s="232" t="s">
        <v>21</v>
      </c>
      <c r="F458" s="233" t="s">
        <v>177</v>
      </c>
      <c r="G458" s="230"/>
      <c r="H458" s="234">
        <v>35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173</v>
      </c>
      <c r="AU458" s="240" t="s">
        <v>82</v>
      </c>
      <c r="AV458" s="13" t="s">
        <v>169</v>
      </c>
      <c r="AW458" s="13" t="s">
        <v>36</v>
      </c>
      <c r="AX458" s="13" t="s">
        <v>80</v>
      </c>
      <c r="AY458" s="240" t="s">
        <v>162</v>
      </c>
    </row>
    <row r="459" spans="2:65" s="1" customFormat="1" ht="20.45" customHeight="1">
      <c r="B459" s="40"/>
      <c r="C459" s="192" t="s">
        <v>568</v>
      </c>
      <c r="D459" s="192" t="s">
        <v>164</v>
      </c>
      <c r="E459" s="193" t="s">
        <v>569</v>
      </c>
      <c r="F459" s="194" t="s">
        <v>570</v>
      </c>
      <c r="G459" s="195" t="s">
        <v>412</v>
      </c>
      <c r="H459" s="196">
        <v>4</v>
      </c>
      <c r="I459" s="197"/>
      <c r="J459" s="198">
        <f>ROUND(I459*H459,2)</f>
        <v>0</v>
      </c>
      <c r="K459" s="194" t="s">
        <v>168</v>
      </c>
      <c r="L459" s="60"/>
      <c r="M459" s="199" t="s">
        <v>21</v>
      </c>
      <c r="N459" s="200" t="s">
        <v>43</v>
      </c>
      <c r="O459" s="41"/>
      <c r="P459" s="201">
        <f>O459*H459</f>
        <v>0</v>
      </c>
      <c r="Q459" s="201">
        <v>5.7800000000000004E-3</v>
      </c>
      <c r="R459" s="201">
        <f>Q459*H459</f>
        <v>2.3120000000000002E-2</v>
      </c>
      <c r="S459" s="201">
        <v>0</v>
      </c>
      <c r="T459" s="202">
        <f>S459*H459</f>
        <v>0</v>
      </c>
      <c r="AR459" s="23" t="s">
        <v>169</v>
      </c>
      <c r="AT459" s="23" t="s">
        <v>164</v>
      </c>
      <c r="AU459" s="23" t="s">
        <v>82</v>
      </c>
      <c r="AY459" s="23" t="s">
        <v>162</v>
      </c>
      <c r="BE459" s="203">
        <f>IF(N459="základní",J459,0)</f>
        <v>0</v>
      </c>
      <c r="BF459" s="203">
        <f>IF(N459="snížená",J459,0)</f>
        <v>0</v>
      </c>
      <c r="BG459" s="203">
        <f>IF(N459="zákl. přenesená",J459,0)</f>
        <v>0</v>
      </c>
      <c r="BH459" s="203">
        <f>IF(N459="sníž. přenesená",J459,0)</f>
        <v>0</v>
      </c>
      <c r="BI459" s="203">
        <f>IF(N459="nulová",J459,0)</f>
        <v>0</v>
      </c>
      <c r="BJ459" s="23" t="s">
        <v>80</v>
      </c>
      <c r="BK459" s="203">
        <f>ROUND(I459*H459,2)</f>
        <v>0</v>
      </c>
      <c r="BL459" s="23" t="s">
        <v>169</v>
      </c>
      <c r="BM459" s="23" t="s">
        <v>1116</v>
      </c>
    </row>
    <row r="460" spans="2:65" s="1" customFormat="1" ht="27">
      <c r="B460" s="40"/>
      <c r="C460" s="62"/>
      <c r="D460" s="204" t="s">
        <v>171</v>
      </c>
      <c r="E460" s="62"/>
      <c r="F460" s="205" t="s">
        <v>572</v>
      </c>
      <c r="G460" s="62"/>
      <c r="H460" s="62"/>
      <c r="I460" s="162"/>
      <c r="J460" s="62"/>
      <c r="K460" s="62"/>
      <c r="L460" s="60"/>
      <c r="M460" s="206"/>
      <c r="N460" s="41"/>
      <c r="O460" s="41"/>
      <c r="P460" s="41"/>
      <c r="Q460" s="41"/>
      <c r="R460" s="41"/>
      <c r="S460" s="41"/>
      <c r="T460" s="77"/>
      <c r="AT460" s="23" t="s">
        <v>171</v>
      </c>
      <c r="AU460" s="23" t="s">
        <v>82</v>
      </c>
    </row>
    <row r="461" spans="2:65" s="11" customFormat="1">
      <c r="B461" s="207"/>
      <c r="C461" s="208"/>
      <c r="D461" s="204" t="s">
        <v>173</v>
      </c>
      <c r="E461" s="209" t="s">
        <v>21</v>
      </c>
      <c r="F461" s="210" t="s">
        <v>1117</v>
      </c>
      <c r="G461" s="208"/>
      <c r="H461" s="211" t="s">
        <v>21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173</v>
      </c>
      <c r="AU461" s="217" t="s">
        <v>82</v>
      </c>
      <c r="AV461" s="11" t="s">
        <v>80</v>
      </c>
      <c r="AW461" s="11" t="s">
        <v>36</v>
      </c>
      <c r="AX461" s="11" t="s">
        <v>72</v>
      </c>
      <c r="AY461" s="217" t="s">
        <v>162</v>
      </c>
    </row>
    <row r="462" spans="2:65" s="12" customFormat="1">
      <c r="B462" s="218"/>
      <c r="C462" s="219"/>
      <c r="D462" s="204" t="s">
        <v>173</v>
      </c>
      <c r="E462" s="220" t="s">
        <v>21</v>
      </c>
      <c r="F462" s="221" t="s">
        <v>169</v>
      </c>
      <c r="G462" s="219"/>
      <c r="H462" s="222">
        <v>4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173</v>
      </c>
      <c r="AU462" s="228" t="s">
        <v>82</v>
      </c>
      <c r="AV462" s="12" t="s">
        <v>82</v>
      </c>
      <c r="AW462" s="12" t="s">
        <v>36</v>
      </c>
      <c r="AX462" s="12" t="s">
        <v>72</v>
      </c>
      <c r="AY462" s="228" t="s">
        <v>162</v>
      </c>
    </row>
    <row r="463" spans="2:65" s="13" customFormat="1">
      <c r="B463" s="229"/>
      <c r="C463" s="230"/>
      <c r="D463" s="231" t="s">
        <v>173</v>
      </c>
      <c r="E463" s="232" t="s">
        <v>21</v>
      </c>
      <c r="F463" s="233" t="s">
        <v>177</v>
      </c>
      <c r="G463" s="230"/>
      <c r="H463" s="234">
        <v>4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173</v>
      </c>
      <c r="AU463" s="240" t="s">
        <v>82</v>
      </c>
      <c r="AV463" s="13" t="s">
        <v>169</v>
      </c>
      <c r="AW463" s="13" t="s">
        <v>36</v>
      </c>
      <c r="AX463" s="13" t="s">
        <v>80</v>
      </c>
      <c r="AY463" s="240" t="s">
        <v>162</v>
      </c>
    </row>
    <row r="464" spans="2:65" s="1" customFormat="1" ht="28.9" customHeight="1">
      <c r="B464" s="40"/>
      <c r="C464" s="192" t="s">
        <v>428</v>
      </c>
      <c r="D464" s="192" t="s">
        <v>164</v>
      </c>
      <c r="E464" s="193" t="s">
        <v>574</v>
      </c>
      <c r="F464" s="194" t="s">
        <v>575</v>
      </c>
      <c r="G464" s="195" t="s">
        <v>167</v>
      </c>
      <c r="H464" s="196">
        <v>19</v>
      </c>
      <c r="I464" s="197"/>
      <c r="J464" s="198">
        <f>ROUND(I464*H464,2)</f>
        <v>0</v>
      </c>
      <c r="K464" s="194" t="s">
        <v>168</v>
      </c>
      <c r="L464" s="60"/>
      <c r="M464" s="199" t="s">
        <v>21</v>
      </c>
      <c r="N464" s="200" t="s">
        <v>43</v>
      </c>
      <c r="O464" s="41"/>
      <c r="P464" s="201">
        <f>O464*H464</f>
        <v>0</v>
      </c>
      <c r="Q464" s="201">
        <v>1.47E-3</v>
      </c>
      <c r="R464" s="201">
        <f>Q464*H464</f>
        <v>2.793E-2</v>
      </c>
      <c r="S464" s="201">
        <v>2.4470000000000001</v>
      </c>
      <c r="T464" s="202">
        <f>S464*H464</f>
        <v>46.493000000000002</v>
      </c>
      <c r="AR464" s="23" t="s">
        <v>169</v>
      </c>
      <c r="AT464" s="23" t="s">
        <v>164</v>
      </c>
      <c r="AU464" s="23" t="s">
        <v>82</v>
      </c>
      <c r="AY464" s="23" t="s">
        <v>162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3" t="s">
        <v>80</v>
      </c>
      <c r="BK464" s="203">
        <f>ROUND(I464*H464,2)</f>
        <v>0</v>
      </c>
      <c r="BL464" s="23" t="s">
        <v>169</v>
      </c>
      <c r="BM464" s="23" t="s">
        <v>1118</v>
      </c>
    </row>
    <row r="465" spans="2:65" s="1" customFormat="1" ht="40.5">
      <c r="B465" s="40"/>
      <c r="C465" s="62"/>
      <c r="D465" s="204" t="s">
        <v>171</v>
      </c>
      <c r="E465" s="62"/>
      <c r="F465" s="205" t="s">
        <v>577</v>
      </c>
      <c r="G465" s="62"/>
      <c r="H465" s="62"/>
      <c r="I465" s="162"/>
      <c r="J465" s="62"/>
      <c r="K465" s="62"/>
      <c r="L465" s="60"/>
      <c r="M465" s="206"/>
      <c r="N465" s="41"/>
      <c r="O465" s="41"/>
      <c r="P465" s="41"/>
      <c r="Q465" s="41"/>
      <c r="R465" s="41"/>
      <c r="S465" s="41"/>
      <c r="T465" s="77"/>
      <c r="AT465" s="23" t="s">
        <v>171</v>
      </c>
      <c r="AU465" s="23" t="s">
        <v>82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1026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1" customFormat="1">
      <c r="B467" s="207"/>
      <c r="C467" s="208"/>
      <c r="D467" s="204" t="s">
        <v>173</v>
      </c>
      <c r="E467" s="209" t="s">
        <v>21</v>
      </c>
      <c r="F467" s="210" t="s">
        <v>578</v>
      </c>
      <c r="G467" s="208"/>
      <c r="H467" s="211" t="s">
        <v>21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173</v>
      </c>
      <c r="AU467" s="217" t="s">
        <v>82</v>
      </c>
      <c r="AV467" s="11" t="s">
        <v>80</v>
      </c>
      <c r="AW467" s="11" t="s">
        <v>36</v>
      </c>
      <c r="AX467" s="11" t="s">
        <v>72</v>
      </c>
      <c r="AY467" s="217" t="s">
        <v>162</v>
      </c>
    </row>
    <row r="468" spans="2:65" s="12" customFormat="1">
      <c r="B468" s="218"/>
      <c r="C468" s="219"/>
      <c r="D468" s="204" t="s">
        <v>173</v>
      </c>
      <c r="E468" s="220" t="s">
        <v>21</v>
      </c>
      <c r="F468" s="221" t="s">
        <v>176</v>
      </c>
      <c r="G468" s="219"/>
      <c r="H468" s="222">
        <v>19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173</v>
      </c>
      <c r="AU468" s="228" t="s">
        <v>82</v>
      </c>
      <c r="AV468" s="12" t="s">
        <v>82</v>
      </c>
      <c r="AW468" s="12" t="s">
        <v>36</v>
      </c>
      <c r="AX468" s="12" t="s">
        <v>72</v>
      </c>
      <c r="AY468" s="228" t="s">
        <v>162</v>
      </c>
    </row>
    <row r="469" spans="2:65" s="13" customFormat="1">
      <c r="B469" s="229"/>
      <c r="C469" s="230"/>
      <c r="D469" s="231" t="s">
        <v>173</v>
      </c>
      <c r="E469" s="232" t="s">
        <v>21</v>
      </c>
      <c r="F469" s="233" t="s">
        <v>177</v>
      </c>
      <c r="G469" s="230"/>
      <c r="H469" s="234">
        <v>19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173</v>
      </c>
      <c r="AU469" s="240" t="s">
        <v>82</v>
      </c>
      <c r="AV469" s="13" t="s">
        <v>169</v>
      </c>
      <c r="AW469" s="13" t="s">
        <v>36</v>
      </c>
      <c r="AX469" s="13" t="s">
        <v>80</v>
      </c>
      <c r="AY469" s="240" t="s">
        <v>162</v>
      </c>
    </row>
    <row r="470" spans="2:65" s="1" customFormat="1" ht="20.45" customHeight="1">
      <c r="B470" s="40"/>
      <c r="C470" s="192" t="s">
        <v>549</v>
      </c>
      <c r="D470" s="192" t="s">
        <v>164</v>
      </c>
      <c r="E470" s="193" t="s">
        <v>579</v>
      </c>
      <c r="F470" s="194" t="s">
        <v>580</v>
      </c>
      <c r="G470" s="195" t="s">
        <v>167</v>
      </c>
      <c r="H470" s="196">
        <v>20</v>
      </c>
      <c r="I470" s="197"/>
      <c r="J470" s="198">
        <f>ROUND(I470*H470,2)</f>
        <v>0</v>
      </c>
      <c r="K470" s="194" t="s">
        <v>168</v>
      </c>
      <c r="L470" s="60"/>
      <c r="M470" s="199" t="s">
        <v>21</v>
      </c>
      <c r="N470" s="200" t="s">
        <v>43</v>
      </c>
      <c r="O470" s="41"/>
      <c r="P470" s="201">
        <f>O470*H470</f>
        <v>0</v>
      </c>
      <c r="Q470" s="201">
        <v>0</v>
      </c>
      <c r="R470" s="201">
        <f>Q470*H470</f>
        <v>0</v>
      </c>
      <c r="S470" s="201">
        <v>2.65</v>
      </c>
      <c r="T470" s="202">
        <f>S470*H470</f>
        <v>53</v>
      </c>
      <c r="AR470" s="23" t="s">
        <v>169</v>
      </c>
      <c r="AT470" s="23" t="s">
        <v>164</v>
      </c>
      <c r="AU470" s="23" t="s">
        <v>82</v>
      </c>
      <c r="AY470" s="23" t="s">
        <v>162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80</v>
      </c>
      <c r="BK470" s="203">
        <f>ROUND(I470*H470,2)</f>
        <v>0</v>
      </c>
      <c r="BL470" s="23" t="s">
        <v>169</v>
      </c>
      <c r="BM470" s="23" t="s">
        <v>1119</v>
      </c>
    </row>
    <row r="471" spans="2:65" s="1" customFormat="1" ht="40.5">
      <c r="B471" s="40"/>
      <c r="C471" s="62"/>
      <c r="D471" s="204" t="s">
        <v>171</v>
      </c>
      <c r="E471" s="62"/>
      <c r="F471" s="205" t="s">
        <v>582</v>
      </c>
      <c r="G471" s="62"/>
      <c r="H471" s="62"/>
      <c r="I471" s="162"/>
      <c r="J471" s="62"/>
      <c r="K471" s="62"/>
      <c r="L471" s="60"/>
      <c r="M471" s="206"/>
      <c r="N471" s="41"/>
      <c r="O471" s="41"/>
      <c r="P471" s="41"/>
      <c r="Q471" s="41"/>
      <c r="R471" s="41"/>
      <c r="S471" s="41"/>
      <c r="T471" s="77"/>
      <c r="AT471" s="23" t="s">
        <v>171</v>
      </c>
      <c r="AU471" s="23" t="s">
        <v>82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1026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1" customFormat="1">
      <c r="B473" s="207"/>
      <c r="C473" s="208"/>
      <c r="D473" s="204" t="s">
        <v>173</v>
      </c>
      <c r="E473" s="209" t="s">
        <v>21</v>
      </c>
      <c r="F473" s="210" t="s">
        <v>583</v>
      </c>
      <c r="G473" s="208"/>
      <c r="H473" s="211" t="s">
        <v>21</v>
      </c>
      <c r="I473" s="212"/>
      <c r="J473" s="208"/>
      <c r="K473" s="208"/>
      <c r="L473" s="213"/>
      <c r="M473" s="214"/>
      <c r="N473" s="215"/>
      <c r="O473" s="215"/>
      <c r="P473" s="215"/>
      <c r="Q473" s="215"/>
      <c r="R473" s="215"/>
      <c r="S473" s="215"/>
      <c r="T473" s="216"/>
      <c r="AT473" s="217" t="s">
        <v>173</v>
      </c>
      <c r="AU473" s="217" t="s">
        <v>82</v>
      </c>
      <c r="AV473" s="11" t="s">
        <v>80</v>
      </c>
      <c r="AW473" s="11" t="s">
        <v>36</v>
      </c>
      <c r="AX473" s="11" t="s">
        <v>72</v>
      </c>
      <c r="AY473" s="217" t="s">
        <v>162</v>
      </c>
    </row>
    <row r="474" spans="2:65" s="12" customFormat="1">
      <c r="B474" s="218"/>
      <c r="C474" s="219"/>
      <c r="D474" s="204" t="s">
        <v>173</v>
      </c>
      <c r="E474" s="220" t="s">
        <v>21</v>
      </c>
      <c r="F474" s="221" t="s">
        <v>203</v>
      </c>
      <c r="G474" s="219"/>
      <c r="H474" s="222">
        <v>20</v>
      </c>
      <c r="I474" s="223"/>
      <c r="J474" s="219"/>
      <c r="K474" s="219"/>
      <c r="L474" s="224"/>
      <c r="M474" s="225"/>
      <c r="N474" s="226"/>
      <c r="O474" s="226"/>
      <c r="P474" s="226"/>
      <c r="Q474" s="226"/>
      <c r="R474" s="226"/>
      <c r="S474" s="226"/>
      <c r="T474" s="227"/>
      <c r="AT474" s="228" t="s">
        <v>173</v>
      </c>
      <c r="AU474" s="228" t="s">
        <v>82</v>
      </c>
      <c r="AV474" s="12" t="s">
        <v>82</v>
      </c>
      <c r="AW474" s="12" t="s">
        <v>36</v>
      </c>
      <c r="AX474" s="12" t="s">
        <v>72</v>
      </c>
      <c r="AY474" s="228" t="s">
        <v>162</v>
      </c>
    </row>
    <row r="475" spans="2:65" s="13" customFormat="1">
      <c r="B475" s="229"/>
      <c r="C475" s="230"/>
      <c r="D475" s="231" t="s">
        <v>173</v>
      </c>
      <c r="E475" s="232" t="s">
        <v>21</v>
      </c>
      <c r="F475" s="233" t="s">
        <v>177</v>
      </c>
      <c r="G475" s="230"/>
      <c r="H475" s="234">
        <v>20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173</v>
      </c>
      <c r="AU475" s="240" t="s">
        <v>82</v>
      </c>
      <c r="AV475" s="13" t="s">
        <v>169</v>
      </c>
      <c r="AW475" s="13" t="s">
        <v>36</v>
      </c>
      <c r="AX475" s="13" t="s">
        <v>80</v>
      </c>
      <c r="AY475" s="240" t="s">
        <v>162</v>
      </c>
    </row>
    <row r="476" spans="2:65" s="1" customFormat="1" ht="20.45" customHeight="1">
      <c r="B476" s="40"/>
      <c r="C476" s="192" t="s">
        <v>584</v>
      </c>
      <c r="D476" s="192" t="s">
        <v>164</v>
      </c>
      <c r="E476" s="193" t="s">
        <v>585</v>
      </c>
      <c r="F476" s="194" t="s">
        <v>586</v>
      </c>
      <c r="G476" s="195" t="s">
        <v>167</v>
      </c>
      <c r="H476" s="196">
        <v>70</v>
      </c>
      <c r="I476" s="197"/>
      <c r="J476" s="198">
        <f>ROUND(I476*H476,2)</f>
        <v>0</v>
      </c>
      <c r="K476" s="194" t="s">
        <v>168</v>
      </c>
      <c r="L476" s="60"/>
      <c r="M476" s="199" t="s">
        <v>21</v>
      </c>
      <c r="N476" s="200" t="s">
        <v>43</v>
      </c>
      <c r="O476" s="41"/>
      <c r="P476" s="201">
        <f>O476*H476</f>
        <v>0</v>
      </c>
      <c r="Q476" s="201">
        <v>0</v>
      </c>
      <c r="R476" s="201">
        <f>Q476*H476</f>
        <v>0</v>
      </c>
      <c r="S476" s="201">
        <v>2.85</v>
      </c>
      <c r="T476" s="202">
        <f>S476*H476</f>
        <v>199.5</v>
      </c>
      <c r="AR476" s="23" t="s">
        <v>169</v>
      </c>
      <c r="AT476" s="23" t="s">
        <v>164</v>
      </c>
      <c r="AU476" s="23" t="s">
        <v>82</v>
      </c>
      <c r="AY476" s="23" t="s">
        <v>162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3" t="s">
        <v>80</v>
      </c>
      <c r="BK476" s="203">
        <f>ROUND(I476*H476,2)</f>
        <v>0</v>
      </c>
      <c r="BL476" s="23" t="s">
        <v>169</v>
      </c>
      <c r="BM476" s="23" t="s">
        <v>1120</v>
      </c>
    </row>
    <row r="477" spans="2:65" s="1" customFormat="1" ht="40.5">
      <c r="B477" s="40"/>
      <c r="C477" s="62"/>
      <c r="D477" s="204" t="s">
        <v>171</v>
      </c>
      <c r="E477" s="62"/>
      <c r="F477" s="205" t="s">
        <v>588</v>
      </c>
      <c r="G477" s="62"/>
      <c r="H477" s="62"/>
      <c r="I477" s="162"/>
      <c r="J477" s="62"/>
      <c r="K477" s="62"/>
      <c r="L477" s="60"/>
      <c r="M477" s="206"/>
      <c r="N477" s="41"/>
      <c r="O477" s="41"/>
      <c r="P477" s="41"/>
      <c r="Q477" s="41"/>
      <c r="R477" s="41"/>
      <c r="S477" s="41"/>
      <c r="T477" s="77"/>
      <c r="AT477" s="23" t="s">
        <v>171</v>
      </c>
      <c r="AU477" s="23" t="s">
        <v>82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1026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1" customFormat="1">
      <c r="B479" s="207"/>
      <c r="C479" s="208"/>
      <c r="D479" s="204" t="s">
        <v>173</v>
      </c>
      <c r="E479" s="209" t="s">
        <v>21</v>
      </c>
      <c r="F479" s="210" t="s">
        <v>589</v>
      </c>
      <c r="G479" s="208"/>
      <c r="H479" s="211" t="s">
        <v>21</v>
      </c>
      <c r="I479" s="212"/>
      <c r="J479" s="208"/>
      <c r="K479" s="208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173</v>
      </c>
      <c r="AU479" s="217" t="s">
        <v>82</v>
      </c>
      <c r="AV479" s="11" t="s">
        <v>80</v>
      </c>
      <c r="AW479" s="11" t="s">
        <v>36</v>
      </c>
      <c r="AX479" s="11" t="s">
        <v>72</v>
      </c>
      <c r="AY479" s="217" t="s">
        <v>162</v>
      </c>
    </row>
    <row r="480" spans="2:65" s="12" customFormat="1">
      <c r="B480" s="218"/>
      <c r="C480" s="219"/>
      <c r="D480" s="204" t="s">
        <v>173</v>
      </c>
      <c r="E480" s="220" t="s">
        <v>21</v>
      </c>
      <c r="F480" s="221" t="s">
        <v>537</v>
      </c>
      <c r="G480" s="219"/>
      <c r="H480" s="222">
        <v>53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173</v>
      </c>
      <c r="AU480" s="228" t="s">
        <v>82</v>
      </c>
      <c r="AV480" s="12" t="s">
        <v>82</v>
      </c>
      <c r="AW480" s="12" t="s">
        <v>36</v>
      </c>
      <c r="AX480" s="12" t="s">
        <v>72</v>
      </c>
      <c r="AY480" s="228" t="s">
        <v>162</v>
      </c>
    </row>
    <row r="481" spans="2:65" s="11" customFormat="1">
      <c r="B481" s="207"/>
      <c r="C481" s="208"/>
      <c r="D481" s="204" t="s">
        <v>173</v>
      </c>
      <c r="E481" s="209" t="s">
        <v>21</v>
      </c>
      <c r="F481" s="210" t="s">
        <v>591</v>
      </c>
      <c r="G481" s="208"/>
      <c r="H481" s="211" t="s">
        <v>21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173</v>
      </c>
      <c r="AU481" s="217" t="s">
        <v>82</v>
      </c>
      <c r="AV481" s="11" t="s">
        <v>80</v>
      </c>
      <c r="AW481" s="11" t="s">
        <v>36</v>
      </c>
      <c r="AX481" s="11" t="s">
        <v>72</v>
      </c>
      <c r="AY481" s="217" t="s">
        <v>162</v>
      </c>
    </row>
    <row r="482" spans="2:65" s="12" customFormat="1">
      <c r="B482" s="218"/>
      <c r="C482" s="219"/>
      <c r="D482" s="204" t="s">
        <v>173</v>
      </c>
      <c r="E482" s="220" t="s">
        <v>21</v>
      </c>
      <c r="F482" s="221" t="s">
        <v>279</v>
      </c>
      <c r="G482" s="219"/>
      <c r="H482" s="222">
        <v>17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173</v>
      </c>
      <c r="AU482" s="228" t="s">
        <v>82</v>
      </c>
      <c r="AV482" s="12" t="s">
        <v>82</v>
      </c>
      <c r="AW482" s="12" t="s">
        <v>36</v>
      </c>
      <c r="AX482" s="12" t="s">
        <v>72</v>
      </c>
      <c r="AY482" s="228" t="s">
        <v>162</v>
      </c>
    </row>
    <row r="483" spans="2:65" s="13" customFormat="1">
      <c r="B483" s="229"/>
      <c r="C483" s="230"/>
      <c r="D483" s="204" t="s">
        <v>173</v>
      </c>
      <c r="E483" s="251" t="s">
        <v>21</v>
      </c>
      <c r="F483" s="252" t="s">
        <v>177</v>
      </c>
      <c r="G483" s="230"/>
      <c r="H483" s="253">
        <v>70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173</v>
      </c>
      <c r="AU483" s="240" t="s">
        <v>82</v>
      </c>
      <c r="AV483" s="13" t="s">
        <v>169</v>
      </c>
      <c r="AW483" s="13" t="s">
        <v>36</v>
      </c>
      <c r="AX483" s="13" t="s">
        <v>80</v>
      </c>
      <c r="AY483" s="240" t="s">
        <v>162</v>
      </c>
    </row>
    <row r="484" spans="2:65" s="10" customFormat="1" ht="29.85" customHeight="1">
      <c r="B484" s="175"/>
      <c r="C484" s="176"/>
      <c r="D484" s="189" t="s">
        <v>71</v>
      </c>
      <c r="E484" s="190" t="s">
        <v>592</v>
      </c>
      <c r="F484" s="190" t="s">
        <v>593</v>
      </c>
      <c r="G484" s="176"/>
      <c r="H484" s="176"/>
      <c r="I484" s="179"/>
      <c r="J484" s="191">
        <f>BK484</f>
        <v>0</v>
      </c>
      <c r="K484" s="176"/>
      <c r="L484" s="181"/>
      <c r="M484" s="182"/>
      <c r="N484" s="183"/>
      <c r="O484" s="183"/>
      <c r="P484" s="184">
        <f>SUM(P485:P520)</f>
        <v>0</v>
      </c>
      <c r="Q484" s="183"/>
      <c r="R484" s="184">
        <f>SUM(R485:R520)</f>
        <v>0</v>
      </c>
      <c r="S484" s="183"/>
      <c r="T484" s="185">
        <f>SUM(T485:T520)</f>
        <v>0</v>
      </c>
      <c r="AR484" s="186" t="s">
        <v>80</v>
      </c>
      <c r="AT484" s="187" t="s">
        <v>71</v>
      </c>
      <c r="AU484" s="187" t="s">
        <v>80</v>
      </c>
      <c r="AY484" s="186" t="s">
        <v>162</v>
      </c>
      <c r="BK484" s="188">
        <f>SUM(BK485:BK520)</f>
        <v>0</v>
      </c>
    </row>
    <row r="485" spans="2:65" s="1" customFormat="1" ht="20.45" customHeight="1">
      <c r="B485" s="40"/>
      <c r="C485" s="192" t="s">
        <v>594</v>
      </c>
      <c r="D485" s="192" t="s">
        <v>164</v>
      </c>
      <c r="E485" s="193" t="s">
        <v>595</v>
      </c>
      <c r="F485" s="194" t="s">
        <v>596</v>
      </c>
      <c r="G485" s="195" t="s">
        <v>365</v>
      </c>
      <c r="H485" s="196">
        <v>99.492999999999995</v>
      </c>
      <c r="I485" s="197"/>
      <c r="J485" s="198">
        <f>ROUND(I485*H485,2)</f>
        <v>0</v>
      </c>
      <c r="K485" s="194" t="s">
        <v>168</v>
      </c>
      <c r="L485" s="60"/>
      <c r="M485" s="199" t="s">
        <v>21</v>
      </c>
      <c r="N485" s="200" t="s">
        <v>43</v>
      </c>
      <c r="O485" s="41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AR485" s="23" t="s">
        <v>169</v>
      </c>
      <c r="AT485" s="23" t="s">
        <v>164</v>
      </c>
      <c r="AU485" s="23" t="s">
        <v>82</v>
      </c>
      <c r="AY485" s="23" t="s">
        <v>162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3" t="s">
        <v>80</v>
      </c>
      <c r="BK485" s="203">
        <f>ROUND(I485*H485,2)</f>
        <v>0</v>
      </c>
      <c r="BL485" s="23" t="s">
        <v>169</v>
      </c>
      <c r="BM485" s="23" t="s">
        <v>1121</v>
      </c>
    </row>
    <row r="486" spans="2:65" s="1" customFormat="1">
      <c r="B486" s="40"/>
      <c r="C486" s="62"/>
      <c r="D486" s="204" t="s">
        <v>171</v>
      </c>
      <c r="E486" s="62"/>
      <c r="F486" s="205" t="s">
        <v>598</v>
      </c>
      <c r="G486" s="62"/>
      <c r="H486" s="62"/>
      <c r="I486" s="162"/>
      <c r="J486" s="62"/>
      <c r="K486" s="62"/>
      <c r="L486" s="60"/>
      <c r="M486" s="206"/>
      <c r="N486" s="41"/>
      <c r="O486" s="41"/>
      <c r="P486" s="41"/>
      <c r="Q486" s="41"/>
      <c r="R486" s="41"/>
      <c r="S486" s="41"/>
      <c r="T486" s="77"/>
      <c r="AT486" s="23" t="s">
        <v>171</v>
      </c>
      <c r="AU486" s="23" t="s">
        <v>82</v>
      </c>
    </row>
    <row r="487" spans="2:65" s="11" customFormat="1">
      <c r="B487" s="207"/>
      <c r="C487" s="208"/>
      <c r="D487" s="204" t="s">
        <v>173</v>
      </c>
      <c r="E487" s="209" t="s">
        <v>21</v>
      </c>
      <c r="F487" s="210" t="s">
        <v>1026</v>
      </c>
      <c r="G487" s="208"/>
      <c r="H487" s="211" t="s">
        <v>21</v>
      </c>
      <c r="I487" s="212"/>
      <c r="J487" s="208"/>
      <c r="K487" s="208"/>
      <c r="L487" s="213"/>
      <c r="M487" s="214"/>
      <c r="N487" s="215"/>
      <c r="O487" s="215"/>
      <c r="P487" s="215"/>
      <c r="Q487" s="215"/>
      <c r="R487" s="215"/>
      <c r="S487" s="215"/>
      <c r="T487" s="216"/>
      <c r="AT487" s="217" t="s">
        <v>173</v>
      </c>
      <c r="AU487" s="217" t="s">
        <v>82</v>
      </c>
      <c r="AV487" s="11" t="s">
        <v>80</v>
      </c>
      <c r="AW487" s="11" t="s">
        <v>36</v>
      </c>
      <c r="AX487" s="11" t="s">
        <v>72</v>
      </c>
      <c r="AY487" s="217" t="s">
        <v>162</v>
      </c>
    </row>
    <row r="488" spans="2:65" s="11" customFormat="1">
      <c r="B488" s="207"/>
      <c r="C488" s="208"/>
      <c r="D488" s="204" t="s">
        <v>173</v>
      </c>
      <c r="E488" s="209" t="s">
        <v>21</v>
      </c>
      <c r="F488" s="210" t="s">
        <v>599</v>
      </c>
      <c r="G488" s="208"/>
      <c r="H488" s="211" t="s">
        <v>21</v>
      </c>
      <c r="I488" s="212"/>
      <c r="J488" s="208"/>
      <c r="K488" s="208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173</v>
      </c>
      <c r="AU488" s="217" t="s">
        <v>82</v>
      </c>
      <c r="AV488" s="11" t="s">
        <v>80</v>
      </c>
      <c r="AW488" s="11" t="s">
        <v>36</v>
      </c>
      <c r="AX488" s="11" t="s">
        <v>72</v>
      </c>
      <c r="AY488" s="217" t="s">
        <v>162</v>
      </c>
    </row>
    <row r="489" spans="2:65" s="12" customFormat="1">
      <c r="B489" s="218"/>
      <c r="C489" s="219"/>
      <c r="D489" s="204" t="s">
        <v>173</v>
      </c>
      <c r="E489" s="220" t="s">
        <v>21</v>
      </c>
      <c r="F489" s="221" t="s">
        <v>1122</v>
      </c>
      <c r="G489" s="219"/>
      <c r="H489" s="222">
        <v>99.492999999999995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173</v>
      </c>
      <c r="AU489" s="228" t="s">
        <v>82</v>
      </c>
      <c r="AV489" s="12" t="s">
        <v>82</v>
      </c>
      <c r="AW489" s="12" t="s">
        <v>36</v>
      </c>
      <c r="AX489" s="12" t="s">
        <v>72</v>
      </c>
      <c r="AY489" s="228" t="s">
        <v>162</v>
      </c>
    </row>
    <row r="490" spans="2:65" s="13" customFormat="1">
      <c r="B490" s="229"/>
      <c r="C490" s="230"/>
      <c r="D490" s="231" t="s">
        <v>173</v>
      </c>
      <c r="E490" s="232" t="s">
        <v>21</v>
      </c>
      <c r="F490" s="233" t="s">
        <v>177</v>
      </c>
      <c r="G490" s="230"/>
      <c r="H490" s="234">
        <v>99.492999999999995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173</v>
      </c>
      <c r="AU490" s="240" t="s">
        <v>82</v>
      </c>
      <c r="AV490" s="13" t="s">
        <v>169</v>
      </c>
      <c r="AW490" s="13" t="s">
        <v>36</v>
      </c>
      <c r="AX490" s="13" t="s">
        <v>80</v>
      </c>
      <c r="AY490" s="240" t="s">
        <v>162</v>
      </c>
    </row>
    <row r="491" spans="2:65" s="1" customFormat="1" ht="28.9" customHeight="1">
      <c r="B491" s="40"/>
      <c r="C491" s="192" t="s">
        <v>601</v>
      </c>
      <c r="D491" s="192" t="s">
        <v>164</v>
      </c>
      <c r="E491" s="193" t="s">
        <v>602</v>
      </c>
      <c r="F491" s="194" t="s">
        <v>603</v>
      </c>
      <c r="G491" s="195" t="s">
        <v>365</v>
      </c>
      <c r="H491" s="196">
        <v>199.5</v>
      </c>
      <c r="I491" s="197"/>
      <c r="J491" s="198">
        <f>ROUND(I491*H491,2)</f>
        <v>0</v>
      </c>
      <c r="K491" s="194" t="s">
        <v>168</v>
      </c>
      <c r="L491" s="60"/>
      <c r="M491" s="199" t="s">
        <v>21</v>
      </c>
      <c r="N491" s="200" t="s">
        <v>43</v>
      </c>
      <c r="O491" s="41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3" t="s">
        <v>169</v>
      </c>
      <c r="AT491" s="23" t="s">
        <v>164</v>
      </c>
      <c r="AU491" s="23" t="s">
        <v>82</v>
      </c>
      <c r="AY491" s="23" t="s">
        <v>162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3" t="s">
        <v>80</v>
      </c>
      <c r="BK491" s="203">
        <f>ROUND(I491*H491,2)</f>
        <v>0</v>
      </c>
      <c r="BL491" s="23" t="s">
        <v>169</v>
      </c>
      <c r="BM491" s="23" t="s">
        <v>1123</v>
      </c>
    </row>
    <row r="492" spans="2:65" s="1" customFormat="1">
      <c r="B492" s="40"/>
      <c r="C492" s="62"/>
      <c r="D492" s="204" t="s">
        <v>171</v>
      </c>
      <c r="E492" s="62"/>
      <c r="F492" s="205" t="s">
        <v>605</v>
      </c>
      <c r="G492" s="62"/>
      <c r="H492" s="62"/>
      <c r="I492" s="162"/>
      <c r="J492" s="62"/>
      <c r="K492" s="62"/>
      <c r="L492" s="60"/>
      <c r="M492" s="206"/>
      <c r="N492" s="41"/>
      <c r="O492" s="41"/>
      <c r="P492" s="41"/>
      <c r="Q492" s="41"/>
      <c r="R492" s="41"/>
      <c r="S492" s="41"/>
      <c r="T492" s="77"/>
      <c r="AT492" s="23" t="s">
        <v>171</v>
      </c>
      <c r="AU492" s="23" t="s">
        <v>82</v>
      </c>
    </row>
    <row r="493" spans="2:65" s="11" customFormat="1">
      <c r="B493" s="207"/>
      <c r="C493" s="208"/>
      <c r="D493" s="204" t="s">
        <v>173</v>
      </c>
      <c r="E493" s="209" t="s">
        <v>21</v>
      </c>
      <c r="F493" s="210" t="s">
        <v>1026</v>
      </c>
      <c r="G493" s="208"/>
      <c r="H493" s="211" t="s">
        <v>21</v>
      </c>
      <c r="I493" s="212"/>
      <c r="J493" s="208"/>
      <c r="K493" s="208"/>
      <c r="L493" s="213"/>
      <c r="M493" s="214"/>
      <c r="N493" s="215"/>
      <c r="O493" s="215"/>
      <c r="P493" s="215"/>
      <c r="Q493" s="215"/>
      <c r="R493" s="215"/>
      <c r="S493" s="215"/>
      <c r="T493" s="216"/>
      <c r="AT493" s="217" t="s">
        <v>173</v>
      </c>
      <c r="AU493" s="217" t="s">
        <v>82</v>
      </c>
      <c r="AV493" s="11" t="s">
        <v>80</v>
      </c>
      <c r="AW493" s="11" t="s">
        <v>36</v>
      </c>
      <c r="AX493" s="11" t="s">
        <v>72</v>
      </c>
      <c r="AY493" s="217" t="s">
        <v>162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606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2" customFormat="1">
      <c r="B495" s="218"/>
      <c r="C495" s="219"/>
      <c r="D495" s="204" t="s">
        <v>173</v>
      </c>
      <c r="E495" s="220" t="s">
        <v>21</v>
      </c>
      <c r="F495" s="221" t="s">
        <v>1124</v>
      </c>
      <c r="G495" s="219"/>
      <c r="H495" s="222">
        <v>199.5</v>
      </c>
      <c r="I495" s="223"/>
      <c r="J495" s="219"/>
      <c r="K495" s="219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173</v>
      </c>
      <c r="AU495" s="228" t="s">
        <v>82</v>
      </c>
      <c r="AV495" s="12" t="s">
        <v>82</v>
      </c>
      <c r="AW495" s="12" t="s">
        <v>36</v>
      </c>
      <c r="AX495" s="12" t="s">
        <v>72</v>
      </c>
      <c r="AY495" s="228" t="s">
        <v>162</v>
      </c>
    </row>
    <row r="496" spans="2:65" s="13" customFormat="1">
      <c r="B496" s="229"/>
      <c r="C496" s="230"/>
      <c r="D496" s="231" t="s">
        <v>173</v>
      </c>
      <c r="E496" s="232" t="s">
        <v>21</v>
      </c>
      <c r="F496" s="233" t="s">
        <v>177</v>
      </c>
      <c r="G496" s="230"/>
      <c r="H496" s="234">
        <v>199.5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173</v>
      </c>
      <c r="AU496" s="240" t="s">
        <v>82</v>
      </c>
      <c r="AV496" s="13" t="s">
        <v>169</v>
      </c>
      <c r="AW496" s="13" t="s">
        <v>36</v>
      </c>
      <c r="AX496" s="13" t="s">
        <v>80</v>
      </c>
      <c r="AY496" s="240" t="s">
        <v>162</v>
      </c>
    </row>
    <row r="497" spans="2:65" s="1" customFormat="1" ht="20.45" customHeight="1">
      <c r="B497" s="40"/>
      <c r="C497" s="192" t="s">
        <v>608</v>
      </c>
      <c r="D497" s="192" t="s">
        <v>164</v>
      </c>
      <c r="E497" s="193" t="s">
        <v>609</v>
      </c>
      <c r="F497" s="194" t="s">
        <v>610</v>
      </c>
      <c r="G497" s="195" t="s">
        <v>365</v>
      </c>
      <c r="H497" s="196">
        <v>199.5</v>
      </c>
      <c r="I497" s="197"/>
      <c r="J497" s="198">
        <f>ROUND(I497*H497,2)</f>
        <v>0</v>
      </c>
      <c r="K497" s="194" t="s">
        <v>168</v>
      </c>
      <c r="L497" s="60"/>
      <c r="M497" s="199" t="s">
        <v>21</v>
      </c>
      <c r="N497" s="200" t="s">
        <v>43</v>
      </c>
      <c r="O497" s="41"/>
      <c r="P497" s="201">
        <f>O497*H497</f>
        <v>0</v>
      </c>
      <c r="Q497" s="201">
        <v>0</v>
      </c>
      <c r="R497" s="201">
        <f>Q497*H497</f>
        <v>0</v>
      </c>
      <c r="S497" s="201">
        <v>0</v>
      </c>
      <c r="T497" s="202">
        <f>S497*H497</f>
        <v>0</v>
      </c>
      <c r="AR497" s="23" t="s">
        <v>169</v>
      </c>
      <c r="AT497" s="23" t="s">
        <v>164</v>
      </c>
      <c r="AU497" s="23" t="s">
        <v>82</v>
      </c>
      <c r="AY497" s="23" t="s">
        <v>162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80</v>
      </c>
      <c r="BK497" s="203">
        <f>ROUND(I497*H497,2)</f>
        <v>0</v>
      </c>
      <c r="BL497" s="23" t="s">
        <v>169</v>
      </c>
      <c r="BM497" s="23" t="s">
        <v>1125</v>
      </c>
    </row>
    <row r="498" spans="2:65" s="1" customFormat="1" ht="40.5">
      <c r="B498" s="40"/>
      <c r="C498" s="62"/>
      <c r="D498" s="204" t="s">
        <v>171</v>
      </c>
      <c r="E498" s="62"/>
      <c r="F498" s="205" t="s">
        <v>612</v>
      </c>
      <c r="G498" s="62"/>
      <c r="H498" s="62"/>
      <c r="I498" s="162"/>
      <c r="J498" s="62"/>
      <c r="K498" s="62"/>
      <c r="L498" s="60"/>
      <c r="M498" s="206"/>
      <c r="N498" s="41"/>
      <c r="O498" s="41"/>
      <c r="P498" s="41"/>
      <c r="Q498" s="41"/>
      <c r="R498" s="41"/>
      <c r="S498" s="41"/>
      <c r="T498" s="77"/>
      <c r="AT498" s="23" t="s">
        <v>171</v>
      </c>
      <c r="AU498" s="23" t="s">
        <v>82</v>
      </c>
    </row>
    <row r="499" spans="2:65" s="11" customFormat="1">
      <c r="B499" s="207"/>
      <c r="C499" s="208"/>
      <c r="D499" s="204" t="s">
        <v>173</v>
      </c>
      <c r="E499" s="209" t="s">
        <v>21</v>
      </c>
      <c r="F499" s="210" t="s">
        <v>1026</v>
      </c>
      <c r="G499" s="208"/>
      <c r="H499" s="211" t="s">
        <v>21</v>
      </c>
      <c r="I499" s="212"/>
      <c r="J499" s="208"/>
      <c r="K499" s="208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173</v>
      </c>
      <c r="AU499" s="217" t="s">
        <v>82</v>
      </c>
      <c r="AV499" s="11" t="s">
        <v>80</v>
      </c>
      <c r="AW499" s="11" t="s">
        <v>36</v>
      </c>
      <c r="AX499" s="11" t="s">
        <v>72</v>
      </c>
      <c r="AY499" s="217" t="s">
        <v>162</v>
      </c>
    </row>
    <row r="500" spans="2:65" s="11" customFormat="1">
      <c r="B500" s="207"/>
      <c r="C500" s="208"/>
      <c r="D500" s="204" t="s">
        <v>173</v>
      </c>
      <c r="E500" s="209" t="s">
        <v>21</v>
      </c>
      <c r="F500" s="210" t="s">
        <v>613</v>
      </c>
      <c r="G500" s="208"/>
      <c r="H500" s="211" t="s">
        <v>21</v>
      </c>
      <c r="I500" s="212"/>
      <c r="J500" s="208"/>
      <c r="K500" s="208"/>
      <c r="L500" s="213"/>
      <c r="M500" s="214"/>
      <c r="N500" s="215"/>
      <c r="O500" s="215"/>
      <c r="P500" s="215"/>
      <c r="Q500" s="215"/>
      <c r="R500" s="215"/>
      <c r="S500" s="215"/>
      <c r="T500" s="216"/>
      <c r="AT500" s="217" t="s">
        <v>173</v>
      </c>
      <c r="AU500" s="217" t="s">
        <v>82</v>
      </c>
      <c r="AV500" s="11" t="s">
        <v>80</v>
      </c>
      <c r="AW500" s="11" t="s">
        <v>36</v>
      </c>
      <c r="AX500" s="11" t="s">
        <v>72</v>
      </c>
      <c r="AY500" s="217" t="s">
        <v>162</v>
      </c>
    </row>
    <row r="501" spans="2:65" s="12" customFormat="1">
      <c r="B501" s="218"/>
      <c r="C501" s="219"/>
      <c r="D501" s="204" t="s">
        <v>173</v>
      </c>
      <c r="E501" s="220" t="s">
        <v>21</v>
      </c>
      <c r="F501" s="221" t="s">
        <v>1124</v>
      </c>
      <c r="G501" s="219"/>
      <c r="H501" s="222">
        <v>199.5</v>
      </c>
      <c r="I501" s="223"/>
      <c r="J501" s="219"/>
      <c r="K501" s="219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173</v>
      </c>
      <c r="AU501" s="228" t="s">
        <v>82</v>
      </c>
      <c r="AV501" s="12" t="s">
        <v>82</v>
      </c>
      <c r="AW501" s="12" t="s">
        <v>36</v>
      </c>
      <c r="AX501" s="12" t="s">
        <v>72</v>
      </c>
      <c r="AY501" s="228" t="s">
        <v>162</v>
      </c>
    </row>
    <row r="502" spans="2:65" s="13" customFormat="1">
      <c r="B502" s="229"/>
      <c r="C502" s="230"/>
      <c r="D502" s="231" t="s">
        <v>173</v>
      </c>
      <c r="E502" s="232" t="s">
        <v>21</v>
      </c>
      <c r="F502" s="233" t="s">
        <v>177</v>
      </c>
      <c r="G502" s="230"/>
      <c r="H502" s="234">
        <v>199.5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173</v>
      </c>
      <c r="AU502" s="240" t="s">
        <v>82</v>
      </c>
      <c r="AV502" s="13" t="s">
        <v>169</v>
      </c>
      <c r="AW502" s="13" t="s">
        <v>36</v>
      </c>
      <c r="AX502" s="13" t="s">
        <v>80</v>
      </c>
      <c r="AY502" s="240" t="s">
        <v>162</v>
      </c>
    </row>
    <row r="503" spans="2:65" s="1" customFormat="1" ht="20.45" customHeight="1">
      <c r="B503" s="40"/>
      <c r="C503" s="192" t="s">
        <v>614</v>
      </c>
      <c r="D503" s="192" t="s">
        <v>164</v>
      </c>
      <c r="E503" s="193" t="s">
        <v>615</v>
      </c>
      <c r="F503" s="194" t="s">
        <v>616</v>
      </c>
      <c r="G503" s="195" t="s">
        <v>365</v>
      </c>
      <c r="H503" s="196">
        <v>298.99299999999999</v>
      </c>
      <c r="I503" s="197"/>
      <c r="J503" s="198">
        <f>ROUND(I503*H503,2)</f>
        <v>0</v>
      </c>
      <c r="K503" s="194" t="s">
        <v>168</v>
      </c>
      <c r="L503" s="60"/>
      <c r="M503" s="199" t="s">
        <v>21</v>
      </c>
      <c r="N503" s="200" t="s">
        <v>43</v>
      </c>
      <c r="O503" s="41"/>
      <c r="P503" s="201">
        <f>O503*H503</f>
        <v>0</v>
      </c>
      <c r="Q503" s="201">
        <v>0</v>
      </c>
      <c r="R503" s="201">
        <f>Q503*H503</f>
        <v>0</v>
      </c>
      <c r="S503" s="201">
        <v>0</v>
      </c>
      <c r="T503" s="202">
        <f>S503*H503</f>
        <v>0</v>
      </c>
      <c r="AR503" s="23" t="s">
        <v>169</v>
      </c>
      <c r="AT503" s="23" t="s">
        <v>164</v>
      </c>
      <c r="AU503" s="23" t="s">
        <v>82</v>
      </c>
      <c r="AY503" s="23" t="s">
        <v>162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3" t="s">
        <v>80</v>
      </c>
      <c r="BK503" s="203">
        <f>ROUND(I503*H503,2)</f>
        <v>0</v>
      </c>
      <c r="BL503" s="23" t="s">
        <v>169</v>
      </c>
      <c r="BM503" s="23" t="s">
        <v>1126</v>
      </c>
    </row>
    <row r="504" spans="2:65" s="1" customFormat="1" ht="27">
      <c r="B504" s="40"/>
      <c r="C504" s="62"/>
      <c r="D504" s="204" t="s">
        <v>171</v>
      </c>
      <c r="E504" s="62"/>
      <c r="F504" s="205" t="s">
        <v>618</v>
      </c>
      <c r="G504" s="62"/>
      <c r="H504" s="62"/>
      <c r="I504" s="162"/>
      <c r="J504" s="62"/>
      <c r="K504" s="62"/>
      <c r="L504" s="60"/>
      <c r="M504" s="206"/>
      <c r="N504" s="41"/>
      <c r="O504" s="41"/>
      <c r="P504" s="41"/>
      <c r="Q504" s="41"/>
      <c r="R504" s="41"/>
      <c r="S504" s="41"/>
      <c r="T504" s="77"/>
      <c r="AT504" s="23" t="s">
        <v>171</v>
      </c>
      <c r="AU504" s="23" t="s">
        <v>82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1026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1" customFormat="1">
      <c r="B506" s="207"/>
      <c r="C506" s="208"/>
      <c r="D506" s="204" t="s">
        <v>173</v>
      </c>
      <c r="E506" s="209" t="s">
        <v>21</v>
      </c>
      <c r="F506" s="210" t="s">
        <v>619</v>
      </c>
      <c r="G506" s="208"/>
      <c r="H506" s="211" t="s">
        <v>21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173</v>
      </c>
      <c r="AU506" s="217" t="s">
        <v>82</v>
      </c>
      <c r="AV506" s="11" t="s">
        <v>80</v>
      </c>
      <c r="AW506" s="11" t="s">
        <v>36</v>
      </c>
      <c r="AX506" s="11" t="s">
        <v>72</v>
      </c>
      <c r="AY506" s="217" t="s">
        <v>162</v>
      </c>
    </row>
    <row r="507" spans="2:65" s="12" customFormat="1">
      <c r="B507" s="218"/>
      <c r="C507" s="219"/>
      <c r="D507" s="204" t="s">
        <v>173</v>
      </c>
      <c r="E507" s="220" t="s">
        <v>21</v>
      </c>
      <c r="F507" s="221" t="s">
        <v>1127</v>
      </c>
      <c r="G507" s="219"/>
      <c r="H507" s="222">
        <v>298.99299999999999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173</v>
      </c>
      <c r="AU507" s="228" t="s">
        <v>82</v>
      </c>
      <c r="AV507" s="12" t="s">
        <v>82</v>
      </c>
      <c r="AW507" s="12" t="s">
        <v>36</v>
      </c>
      <c r="AX507" s="12" t="s">
        <v>72</v>
      </c>
      <c r="AY507" s="228" t="s">
        <v>162</v>
      </c>
    </row>
    <row r="508" spans="2:65" s="13" customFormat="1">
      <c r="B508" s="229"/>
      <c r="C508" s="230"/>
      <c r="D508" s="231" t="s">
        <v>173</v>
      </c>
      <c r="E508" s="232" t="s">
        <v>21</v>
      </c>
      <c r="F508" s="233" t="s">
        <v>177</v>
      </c>
      <c r="G508" s="230"/>
      <c r="H508" s="234">
        <v>298.99299999999999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173</v>
      </c>
      <c r="AU508" s="240" t="s">
        <v>82</v>
      </c>
      <c r="AV508" s="13" t="s">
        <v>169</v>
      </c>
      <c r="AW508" s="13" t="s">
        <v>36</v>
      </c>
      <c r="AX508" s="13" t="s">
        <v>80</v>
      </c>
      <c r="AY508" s="240" t="s">
        <v>162</v>
      </c>
    </row>
    <row r="509" spans="2:65" s="1" customFormat="1" ht="20.45" customHeight="1">
      <c r="B509" s="40"/>
      <c r="C509" s="192" t="s">
        <v>621</v>
      </c>
      <c r="D509" s="192" t="s">
        <v>164</v>
      </c>
      <c r="E509" s="193" t="s">
        <v>622</v>
      </c>
      <c r="F509" s="194" t="s">
        <v>623</v>
      </c>
      <c r="G509" s="195" t="s">
        <v>365</v>
      </c>
      <c r="H509" s="196">
        <v>5680.8670000000002</v>
      </c>
      <c r="I509" s="197"/>
      <c r="J509" s="198">
        <f>ROUND(I509*H509,2)</f>
        <v>0</v>
      </c>
      <c r="K509" s="194" t="s">
        <v>168</v>
      </c>
      <c r="L509" s="60"/>
      <c r="M509" s="199" t="s">
        <v>21</v>
      </c>
      <c r="N509" s="200" t="s">
        <v>43</v>
      </c>
      <c r="O509" s="41"/>
      <c r="P509" s="201">
        <f>O509*H509</f>
        <v>0</v>
      </c>
      <c r="Q509" s="201">
        <v>0</v>
      </c>
      <c r="R509" s="201">
        <f>Q509*H509</f>
        <v>0</v>
      </c>
      <c r="S509" s="201">
        <v>0</v>
      </c>
      <c r="T509" s="202">
        <f>S509*H509</f>
        <v>0</v>
      </c>
      <c r="AR509" s="23" t="s">
        <v>169</v>
      </c>
      <c r="AT509" s="23" t="s">
        <v>164</v>
      </c>
      <c r="AU509" s="23" t="s">
        <v>82</v>
      </c>
      <c r="AY509" s="23" t="s">
        <v>162</v>
      </c>
      <c r="BE509" s="203">
        <f>IF(N509="základní",J509,0)</f>
        <v>0</v>
      </c>
      <c r="BF509" s="203">
        <f>IF(N509="snížená",J509,0)</f>
        <v>0</v>
      </c>
      <c r="BG509" s="203">
        <f>IF(N509="zákl. přenesená",J509,0)</f>
        <v>0</v>
      </c>
      <c r="BH509" s="203">
        <f>IF(N509="sníž. přenesená",J509,0)</f>
        <v>0</v>
      </c>
      <c r="BI509" s="203">
        <f>IF(N509="nulová",J509,0)</f>
        <v>0</v>
      </c>
      <c r="BJ509" s="23" t="s">
        <v>80</v>
      </c>
      <c r="BK509" s="203">
        <f>ROUND(I509*H509,2)</f>
        <v>0</v>
      </c>
      <c r="BL509" s="23" t="s">
        <v>169</v>
      </c>
      <c r="BM509" s="23" t="s">
        <v>1128</v>
      </c>
    </row>
    <row r="510" spans="2:65" s="1" customFormat="1" ht="40.5">
      <c r="B510" s="40"/>
      <c r="C510" s="62"/>
      <c r="D510" s="204" t="s">
        <v>171</v>
      </c>
      <c r="E510" s="62"/>
      <c r="F510" s="205" t="s">
        <v>625</v>
      </c>
      <c r="G510" s="62"/>
      <c r="H510" s="62"/>
      <c r="I510" s="162"/>
      <c r="J510" s="62"/>
      <c r="K510" s="62"/>
      <c r="L510" s="60"/>
      <c r="M510" s="206"/>
      <c r="N510" s="41"/>
      <c r="O510" s="41"/>
      <c r="P510" s="41"/>
      <c r="Q510" s="41"/>
      <c r="R510" s="41"/>
      <c r="S510" s="41"/>
      <c r="T510" s="77"/>
      <c r="AT510" s="23" t="s">
        <v>171</v>
      </c>
      <c r="AU510" s="23" t="s">
        <v>82</v>
      </c>
    </row>
    <row r="511" spans="2:65" s="11" customFormat="1">
      <c r="B511" s="207"/>
      <c r="C511" s="208"/>
      <c r="D511" s="204" t="s">
        <v>173</v>
      </c>
      <c r="E511" s="209" t="s">
        <v>21</v>
      </c>
      <c r="F511" s="210" t="s">
        <v>1026</v>
      </c>
      <c r="G511" s="208"/>
      <c r="H511" s="211" t="s">
        <v>21</v>
      </c>
      <c r="I511" s="212"/>
      <c r="J511" s="208"/>
      <c r="K511" s="208"/>
      <c r="L511" s="213"/>
      <c r="M511" s="214"/>
      <c r="N511" s="215"/>
      <c r="O511" s="215"/>
      <c r="P511" s="215"/>
      <c r="Q511" s="215"/>
      <c r="R511" s="215"/>
      <c r="S511" s="215"/>
      <c r="T511" s="216"/>
      <c r="AT511" s="217" t="s">
        <v>173</v>
      </c>
      <c r="AU511" s="217" t="s">
        <v>82</v>
      </c>
      <c r="AV511" s="11" t="s">
        <v>80</v>
      </c>
      <c r="AW511" s="11" t="s">
        <v>36</v>
      </c>
      <c r="AX511" s="11" t="s">
        <v>72</v>
      </c>
      <c r="AY511" s="217" t="s">
        <v>162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626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1129</v>
      </c>
      <c r="G513" s="219"/>
      <c r="H513" s="222">
        <v>5680.8670000000002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5680.8670000000002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0.45" customHeight="1">
      <c r="B515" s="40"/>
      <c r="C515" s="192" t="s">
        <v>567</v>
      </c>
      <c r="D515" s="192" t="s">
        <v>164</v>
      </c>
      <c r="E515" s="193" t="s">
        <v>628</v>
      </c>
      <c r="F515" s="194" t="s">
        <v>629</v>
      </c>
      <c r="G515" s="195" t="s">
        <v>365</v>
      </c>
      <c r="H515" s="196">
        <v>0.26900000000000002</v>
      </c>
      <c r="I515" s="197"/>
      <c r="J515" s="198">
        <f>ROUND(I515*H515,2)</f>
        <v>0</v>
      </c>
      <c r="K515" s="194" t="s">
        <v>21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169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169</v>
      </c>
      <c r="BM515" s="23" t="s">
        <v>1130</v>
      </c>
    </row>
    <row r="516" spans="2:65" s="1" customFormat="1">
      <c r="B516" s="40"/>
      <c r="C516" s="62"/>
      <c r="D516" s="204" t="s">
        <v>171</v>
      </c>
      <c r="E516" s="62"/>
      <c r="F516" s="205" t="s">
        <v>629</v>
      </c>
      <c r="G516" s="62"/>
      <c r="H516" s="62"/>
      <c r="I516" s="162"/>
      <c r="J516" s="62"/>
      <c r="K516" s="62"/>
      <c r="L516" s="60"/>
      <c r="M516" s="206"/>
      <c r="N516" s="41"/>
      <c r="O516" s="41"/>
      <c r="P516" s="41"/>
      <c r="Q516" s="41"/>
      <c r="R516" s="41"/>
      <c r="S516" s="41"/>
      <c r="T516" s="77"/>
      <c r="AT516" s="23" t="s">
        <v>171</v>
      </c>
      <c r="AU516" s="23" t="s">
        <v>82</v>
      </c>
    </row>
    <row r="517" spans="2:65" s="11" customFormat="1">
      <c r="B517" s="207"/>
      <c r="C517" s="208"/>
      <c r="D517" s="204" t="s">
        <v>173</v>
      </c>
      <c r="E517" s="209" t="s">
        <v>21</v>
      </c>
      <c r="F517" s="210" t="s">
        <v>1026</v>
      </c>
      <c r="G517" s="208"/>
      <c r="H517" s="211" t="s">
        <v>21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173</v>
      </c>
      <c r="AU517" s="217" t="s">
        <v>82</v>
      </c>
      <c r="AV517" s="11" t="s">
        <v>80</v>
      </c>
      <c r="AW517" s="11" t="s">
        <v>36</v>
      </c>
      <c r="AX517" s="11" t="s">
        <v>72</v>
      </c>
      <c r="AY517" s="217" t="s">
        <v>162</v>
      </c>
    </row>
    <row r="518" spans="2:65" s="11" customFormat="1">
      <c r="B518" s="207"/>
      <c r="C518" s="208"/>
      <c r="D518" s="204" t="s">
        <v>173</v>
      </c>
      <c r="E518" s="209" t="s">
        <v>21</v>
      </c>
      <c r="F518" s="210" t="s">
        <v>631</v>
      </c>
      <c r="G518" s="208"/>
      <c r="H518" s="211" t="s">
        <v>21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173</v>
      </c>
      <c r="AU518" s="217" t="s">
        <v>82</v>
      </c>
      <c r="AV518" s="11" t="s">
        <v>80</v>
      </c>
      <c r="AW518" s="11" t="s">
        <v>36</v>
      </c>
      <c r="AX518" s="11" t="s">
        <v>72</v>
      </c>
      <c r="AY518" s="217" t="s">
        <v>162</v>
      </c>
    </row>
    <row r="519" spans="2:65" s="12" customFormat="1">
      <c r="B519" s="218"/>
      <c r="C519" s="219"/>
      <c r="D519" s="204" t="s">
        <v>173</v>
      </c>
      <c r="E519" s="220" t="s">
        <v>21</v>
      </c>
      <c r="F519" s="221" t="s">
        <v>1131</v>
      </c>
      <c r="G519" s="219"/>
      <c r="H519" s="222">
        <v>0.26900000000000002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173</v>
      </c>
      <c r="AU519" s="228" t="s">
        <v>82</v>
      </c>
      <c r="AV519" s="12" t="s">
        <v>82</v>
      </c>
      <c r="AW519" s="12" t="s">
        <v>36</v>
      </c>
      <c r="AX519" s="12" t="s">
        <v>72</v>
      </c>
      <c r="AY519" s="228" t="s">
        <v>162</v>
      </c>
    </row>
    <row r="520" spans="2:65" s="13" customFormat="1">
      <c r="B520" s="229"/>
      <c r="C520" s="230"/>
      <c r="D520" s="204" t="s">
        <v>173</v>
      </c>
      <c r="E520" s="251" t="s">
        <v>21</v>
      </c>
      <c r="F520" s="252" t="s">
        <v>177</v>
      </c>
      <c r="G520" s="230"/>
      <c r="H520" s="253">
        <v>0.26900000000000002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173</v>
      </c>
      <c r="AU520" s="240" t="s">
        <v>82</v>
      </c>
      <c r="AV520" s="13" t="s">
        <v>169</v>
      </c>
      <c r="AW520" s="13" t="s">
        <v>36</v>
      </c>
      <c r="AX520" s="13" t="s">
        <v>80</v>
      </c>
      <c r="AY520" s="240" t="s">
        <v>162</v>
      </c>
    </row>
    <row r="521" spans="2:65" s="10" customFormat="1" ht="29.85" customHeight="1">
      <c r="B521" s="175"/>
      <c r="C521" s="176"/>
      <c r="D521" s="189" t="s">
        <v>71</v>
      </c>
      <c r="E521" s="190" t="s">
        <v>633</v>
      </c>
      <c r="F521" s="190" t="s">
        <v>634</v>
      </c>
      <c r="G521" s="176"/>
      <c r="H521" s="176"/>
      <c r="I521" s="179"/>
      <c r="J521" s="191">
        <f>BK521</f>
        <v>0</v>
      </c>
      <c r="K521" s="176"/>
      <c r="L521" s="181"/>
      <c r="M521" s="182"/>
      <c r="N521" s="183"/>
      <c r="O521" s="183"/>
      <c r="P521" s="184">
        <f>SUM(P522:P523)</f>
        <v>0</v>
      </c>
      <c r="Q521" s="183"/>
      <c r="R521" s="184">
        <f>SUM(R522:R523)</f>
        <v>0</v>
      </c>
      <c r="S521" s="183"/>
      <c r="T521" s="185">
        <f>SUM(T522:T523)</f>
        <v>0</v>
      </c>
      <c r="AR521" s="186" t="s">
        <v>80</v>
      </c>
      <c r="AT521" s="187" t="s">
        <v>71</v>
      </c>
      <c r="AU521" s="187" t="s">
        <v>80</v>
      </c>
      <c r="AY521" s="186" t="s">
        <v>162</v>
      </c>
      <c r="BK521" s="188">
        <f>SUM(BK522:BK523)</f>
        <v>0</v>
      </c>
    </row>
    <row r="522" spans="2:65" s="1" customFormat="1" ht="20.45" customHeight="1">
      <c r="B522" s="40"/>
      <c r="C522" s="192" t="s">
        <v>469</v>
      </c>
      <c r="D522" s="192" t="s">
        <v>164</v>
      </c>
      <c r="E522" s="193" t="s">
        <v>635</v>
      </c>
      <c r="F522" s="194" t="s">
        <v>636</v>
      </c>
      <c r="G522" s="195" t="s">
        <v>365</v>
      </c>
      <c r="H522" s="196">
        <v>490.27600000000001</v>
      </c>
      <c r="I522" s="197"/>
      <c r="J522" s="198">
        <f>ROUND(I522*H522,2)</f>
        <v>0</v>
      </c>
      <c r="K522" s="194" t="s">
        <v>168</v>
      </c>
      <c r="L522" s="60"/>
      <c r="M522" s="199" t="s">
        <v>21</v>
      </c>
      <c r="N522" s="200" t="s">
        <v>43</v>
      </c>
      <c r="O522" s="41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3" t="s">
        <v>169</v>
      </c>
      <c r="AT522" s="23" t="s">
        <v>164</v>
      </c>
      <c r="AU522" s="23" t="s">
        <v>82</v>
      </c>
      <c r="AY522" s="23" t="s">
        <v>162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3" t="s">
        <v>80</v>
      </c>
      <c r="BK522" s="203">
        <f>ROUND(I522*H522,2)</f>
        <v>0</v>
      </c>
      <c r="BL522" s="23" t="s">
        <v>169</v>
      </c>
      <c r="BM522" s="23" t="s">
        <v>1132</v>
      </c>
    </row>
    <row r="523" spans="2:65" s="1" customFormat="1">
      <c r="B523" s="40"/>
      <c r="C523" s="62"/>
      <c r="D523" s="204" t="s">
        <v>171</v>
      </c>
      <c r="E523" s="62"/>
      <c r="F523" s="205" t="s">
        <v>638</v>
      </c>
      <c r="G523" s="62"/>
      <c r="H523" s="62"/>
      <c r="I523" s="162"/>
      <c r="J523" s="62"/>
      <c r="K523" s="62"/>
      <c r="L523" s="60"/>
      <c r="M523" s="206"/>
      <c r="N523" s="41"/>
      <c r="O523" s="41"/>
      <c r="P523" s="41"/>
      <c r="Q523" s="41"/>
      <c r="R523" s="41"/>
      <c r="S523" s="41"/>
      <c r="T523" s="77"/>
      <c r="AT523" s="23" t="s">
        <v>171</v>
      </c>
      <c r="AU523" s="23" t="s">
        <v>82</v>
      </c>
    </row>
    <row r="524" spans="2:65" s="10" customFormat="1" ht="37.35" customHeight="1">
      <c r="B524" s="175"/>
      <c r="C524" s="176"/>
      <c r="D524" s="177" t="s">
        <v>71</v>
      </c>
      <c r="E524" s="178" t="s">
        <v>639</v>
      </c>
      <c r="F524" s="178" t="s">
        <v>640</v>
      </c>
      <c r="G524" s="176"/>
      <c r="H524" s="176"/>
      <c r="I524" s="179"/>
      <c r="J524" s="18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0.26891999999999999</v>
      </c>
      <c r="S524" s="183"/>
      <c r="T524" s="185">
        <f>T525</f>
        <v>0.56024999999999991</v>
      </c>
      <c r="AR524" s="186" t="s">
        <v>82</v>
      </c>
      <c r="AT524" s="187" t="s">
        <v>71</v>
      </c>
      <c r="AU524" s="187" t="s">
        <v>72</v>
      </c>
      <c r="AY524" s="186" t="s">
        <v>162</v>
      </c>
      <c r="BK524" s="188">
        <f>BK525</f>
        <v>0</v>
      </c>
    </row>
    <row r="525" spans="2:65" s="10" customFormat="1" ht="19.899999999999999" customHeight="1">
      <c r="B525" s="175"/>
      <c r="C525" s="176"/>
      <c r="D525" s="189" t="s">
        <v>71</v>
      </c>
      <c r="E525" s="190" t="s">
        <v>641</v>
      </c>
      <c r="F525" s="190" t="s">
        <v>642</v>
      </c>
      <c r="G525" s="176"/>
      <c r="H525" s="176"/>
      <c r="I525" s="179"/>
      <c r="J525" s="191">
        <f>BK525</f>
        <v>0</v>
      </c>
      <c r="K525" s="176"/>
      <c r="L525" s="181"/>
      <c r="M525" s="182"/>
      <c r="N525" s="183"/>
      <c r="O525" s="183"/>
      <c r="P525" s="184">
        <f>SUM(P526:P550)</f>
        <v>0</v>
      </c>
      <c r="Q525" s="183"/>
      <c r="R525" s="184">
        <f>SUM(R526:R550)</f>
        <v>0.26891999999999999</v>
      </c>
      <c r="S525" s="183"/>
      <c r="T525" s="185">
        <f>SUM(T526:T550)</f>
        <v>0.56024999999999991</v>
      </c>
      <c r="AR525" s="186" t="s">
        <v>82</v>
      </c>
      <c r="AT525" s="187" t="s">
        <v>71</v>
      </c>
      <c r="AU525" s="187" t="s">
        <v>80</v>
      </c>
      <c r="AY525" s="186" t="s">
        <v>162</v>
      </c>
      <c r="BK525" s="188">
        <f>SUM(BK526:BK550)</f>
        <v>0</v>
      </c>
    </row>
    <row r="526" spans="2:65" s="1" customFormat="1" ht="20.45" customHeight="1">
      <c r="B526" s="40"/>
      <c r="C526" s="192" t="s">
        <v>643</v>
      </c>
      <c r="D526" s="192" t="s">
        <v>164</v>
      </c>
      <c r="E526" s="193" t="s">
        <v>644</v>
      </c>
      <c r="F526" s="194" t="s">
        <v>645</v>
      </c>
      <c r="G526" s="195" t="s">
        <v>262</v>
      </c>
      <c r="H526" s="196">
        <v>124.5</v>
      </c>
      <c r="I526" s="197"/>
      <c r="J526" s="198">
        <f>ROUND(I526*H526,2)</f>
        <v>0</v>
      </c>
      <c r="K526" s="194" t="s">
        <v>168</v>
      </c>
      <c r="L526" s="60"/>
      <c r="M526" s="199" t="s">
        <v>21</v>
      </c>
      <c r="N526" s="200" t="s">
        <v>43</v>
      </c>
      <c r="O526" s="41"/>
      <c r="P526" s="201">
        <f>O526*H526</f>
        <v>0</v>
      </c>
      <c r="Q526" s="201">
        <v>0</v>
      </c>
      <c r="R526" s="201">
        <f>Q526*H526</f>
        <v>0</v>
      </c>
      <c r="S526" s="201">
        <v>4.4999999999999997E-3</v>
      </c>
      <c r="T526" s="202">
        <f>S526*H526</f>
        <v>0.56024999999999991</v>
      </c>
      <c r="AR526" s="23" t="s">
        <v>274</v>
      </c>
      <c r="AT526" s="23" t="s">
        <v>164</v>
      </c>
      <c r="AU526" s="23" t="s">
        <v>82</v>
      </c>
      <c r="AY526" s="23" t="s">
        <v>162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3" t="s">
        <v>80</v>
      </c>
      <c r="BK526" s="203">
        <f>ROUND(I526*H526,2)</f>
        <v>0</v>
      </c>
      <c r="BL526" s="23" t="s">
        <v>274</v>
      </c>
      <c r="BM526" s="23" t="s">
        <v>1133</v>
      </c>
    </row>
    <row r="527" spans="2:65" s="1" customFormat="1">
      <c r="B527" s="40"/>
      <c r="C527" s="62"/>
      <c r="D527" s="204" t="s">
        <v>171</v>
      </c>
      <c r="E527" s="62"/>
      <c r="F527" s="205" t="s">
        <v>647</v>
      </c>
      <c r="G527" s="62"/>
      <c r="H527" s="62"/>
      <c r="I527" s="162"/>
      <c r="J527" s="62"/>
      <c r="K527" s="62"/>
      <c r="L527" s="60"/>
      <c r="M527" s="206"/>
      <c r="N527" s="41"/>
      <c r="O527" s="41"/>
      <c r="P527" s="41"/>
      <c r="Q527" s="41"/>
      <c r="R527" s="41"/>
      <c r="S527" s="41"/>
      <c r="T527" s="77"/>
      <c r="AT527" s="23" t="s">
        <v>171</v>
      </c>
      <c r="AU527" s="23" t="s">
        <v>82</v>
      </c>
    </row>
    <row r="528" spans="2:65" s="11" customFormat="1">
      <c r="B528" s="207"/>
      <c r="C528" s="208"/>
      <c r="D528" s="204" t="s">
        <v>173</v>
      </c>
      <c r="E528" s="209" t="s">
        <v>21</v>
      </c>
      <c r="F528" s="210" t="s">
        <v>1026</v>
      </c>
      <c r="G528" s="208"/>
      <c r="H528" s="211" t="s">
        <v>21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173</v>
      </c>
      <c r="AU528" s="217" t="s">
        <v>82</v>
      </c>
      <c r="AV528" s="11" t="s">
        <v>80</v>
      </c>
      <c r="AW528" s="11" t="s">
        <v>36</v>
      </c>
      <c r="AX528" s="11" t="s">
        <v>72</v>
      </c>
      <c r="AY528" s="217" t="s">
        <v>162</v>
      </c>
    </row>
    <row r="529" spans="2:65" s="11" customFormat="1">
      <c r="B529" s="207"/>
      <c r="C529" s="208"/>
      <c r="D529" s="204" t="s">
        <v>173</v>
      </c>
      <c r="E529" s="209" t="s">
        <v>21</v>
      </c>
      <c r="F529" s="210" t="s">
        <v>648</v>
      </c>
      <c r="G529" s="208"/>
      <c r="H529" s="211" t="s">
        <v>21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173</v>
      </c>
      <c r="AU529" s="217" t="s">
        <v>82</v>
      </c>
      <c r="AV529" s="11" t="s">
        <v>80</v>
      </c>
      <c r="AW529" s="11" t="s">
        <v>36</v>
      </c>
      <c r="AX529" s="11" t="s">
        <v>72</v>
      </c>
      <c r="AY529" s="217" t="s">
        <v>162</v>
      </c>
    </row>
    <row r="530" spans="2:65" s="11" customFormat="1">
      <c r="B530" s="207"/>
      <c r="C530" s="208"/>
      <c r="D530" s="204" t="s">
        <v>173</v>
      </c>
      <c r="E530" s="209" t="s">
        <v>21</v>
      </c>
      <c r="F530" s="210" t="s">
        <v>210</v>
      </c>
      <c r="G530" s="208"/>
      <c r="H530" s="211" t="s">
        <v>21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173</v>
      </c>
      <c r="AU530" s="217" t="s">
        <v>82</v>
      </c>
      <c r="AV530" s="11" t="s">
        <v>80</v>
      </c>
      <c r="AW530" s="11" t="s">
        <v>36</v>
      </c>
      <c r="AX530" s="11" t="s">
        <v>72</v>
      </c>
      <c r="AY530" s="217" t="s">
        <v>162</v>
      </c>
    </row>
    <row r="531" spans="2:65" s="12" customFormat="1">
      <c r="B531" s="218"/>
      <c r="C531" s="219"/>
      <c r="D531" s="204" t="s">
        <v>173</v>
      </c>
      <c r="E531" s="220" t="s">
        <v>21</v>
      </c>
      <c r="F531" s="221" t="s">
        <v>1032</v>
      </c>
      <c r="G531" s="219"/>
      <c r="H531" s="222">
        <v>60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173</v>
      </c>
      <c r="AU531" s="228" t="s">
        <v>82</v>
      </c>
      <c r="AV531" s="12" t="s">
        <v>82</v>
      </c>
      <c r="AW531" s="12" t="s">
        <v>36</v>
      </c>
      <c r="AX531" s="12" t="s">
        <v>72</v>
      </c>
      <c r="AY531" s="228" t="s">
        <v>162</v>
      </c>
    </row>
    <row r="532" spans="2:65" s="11" customFormat="1">
      <c r="B532" s="207"/>
      <c r="C532" s="208"/>
      <c r="D532" s="204" t="s">
        <v>173</v>
      </c>
      <c r="E532" s="209" t="s">
        <v>21</v>
      </c>
      <c r="F532" s="210" t="s">
        <v>212</v>
      </c>
      <c r="G532" s="208"/>
      <c r="H532" s="211" t="s">
        <v>21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173</v>
      </c>
      <c r="AU532" s="217" t="s">
        <v>82</v>
      </c>
      <c r="AV532" s="11" t="s">
        <v>80</v>
      </c>
      <c r="AW532" s="11" t="s">
        <v>36</v>
      </c>
      <c r="AX532" s="11" t="s">
        <v>72</v>
      </c>
      <c r="AY532" s="217" t="s">
        <v>162</v>
      </c>
    </row>
    <row r="533" spans="2:65" s="12" customFormat="1">
      <c r="B533" s="218"/>
      <c r="C533" s="219"/>
      <c r="D533" s="204" t="s">
        <v>173</v>
      </c>
      <c r="E533" s="220" t="s">
        <v>21</v>
      </c>
      <c r="F533" s="221" t="s">
        <v>1033</v>
      </c>
      <c r="G533" s="219"/>
      <c r="H533" s="222">
        <v>64.5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173</v>
      </c>
      <c r="AU533" s="228" t="s">
        <v>82</v>
      </c>
      <c r="AV533" s="12" t="s">
        <v>82</v>
      </c>
      <c r="AW533" s="12" t="s">
        <v>36</v>
      </c>
      <c r="AX533" s="12" t="s">
        <v>72</v>
      </c>
      <c r="AY533" s="228" t="s">
        <v>162</v>
      </c>
    </row>
    <row r="534" spans="2:65" s="13" customFormat="1">
      <c r="B534" s="229"/>
      <c r="C534" s="230"/>
      <c r="D534" s="231" t="s">
        <v>173</v>
      </c>
      <c r="E534" s="232" t="s">
        <v>21</v>
      </c>
      <c r="F534" s="233" t="s">
        <v>177</v>
      </c>
      <c r="G534" s="230"/>
      <c r="H534" s="234">
        <v>124.5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AT534" s="240" t="s">
        <v>173</v>
      </c>
      <c r="AU534" s="240" t="s">
        <v>82</v>
      </c>
      <c r="AV534" s="13" t="s">
        <v>169</v>
      </c>
      <c r="AW534" s="13" t="s">
        <v>36</v>
      </c>
      <c r="AX534" s="13" t="s">
        <v>80</v>
      </c>
      <c r="AY534" s="240" t="s">
        <v>162</v>
      </c>
    </row>
    <row r="535" spans="2:65" s="1" customFormat="1" ht="28.9" customHeight="1">
      <c r="B535" s="40"/>
      <c r="C535" s="192" t="s">
        <v>651</v>
      </c>
      <c r="D535" s="192" t="s">
        <v>164</v>
      </c>
      <c r="E535" s="193" t="s">
        <v>652</v>
      </c>
      <c r="F535" s="194" t="s">
        <v>653</v>
      </c>
      <c r="G535" s="195" t="s">
        <v>262</v>
      </c>
      <c r="H535" s="196">
        <v>124.5</v>
      </c>
      <c r="I535" s="197"/>
      <c r="J535" s="198">
        <f>ROUND(I535*H535,2)</f>
        <v>0</v>
      </c>
      <c r="K535" s="194" t="s">
        <v>168</v>
      </c>
      <c r="L535" s="60"/>
      <c r="M535" s="199" t="s">
        <v>21</v>
      </c>
      <c r="N535" s="200" t="s">
        <v>43</v>
      </c>
      <c r="O535" s="41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AR535" s="23" t="s">
        <v>274</v>
      </c>
      <c r="AT535" s="23" t="s">
        <v>164</v>
      </c>
      <c r="AU535" s="23" t="s">
        <v>82</v>
      </c>
      <c r="AY535" s="23" t="s">
        <v>162</v>
      </c>
      <c r="BE535" s="203">
        <f>IF(N535="základní",J535,0)</f>
        <v>0</v>
      </c>
      <c r="BF535" s="203">
        <f>IF(N535="snížená",J535,0)</f>
        <v>0</v>
      </c>
      <c r="BG535" s="203">
        <f>IF(N535="zákl. přenesená",J535,0)</f>
        <v>0</v>
      </c>
      <c r="BH535" s="203">
        <f>IF(N535="sníž. přenesená",J535,0)</f>
        <v>0</v>
      </c>
      <c r="BI535" s="203">
        <f>IF(N535="nulová",J535,0)</f>
        <v>0</v>
      </c>
      <c r="BJ535" s="23" t="s">
        <v>80</v>
      </c>
      <c r="BK535" s="203">
        <f>ROUND(I535*H535,2)</f>
        <v>0</v>
      </c>
      <c r="BL535" s="23" t="s">
        <v>274</v>
      </c>
      <c r="BM535" s="23" t="s">
        <v>1134</v>
      </c>
    </row>
    <row r="536" spans="2:65" s="1" customFormat="1" ht="27">
      <c r="B536" s="40"/>
      <c r="C536" s="62"/>
      <c r="D536" s="204" t="s">
        <v>171</v>
      </c>
      <c r="E536" s="62"/>
      <c r="F536" s="205" t="s">
        <v>655</v>
      </c>
      <c r="G536" s="62"/>
      <c r="H536" s="62"/>
      <c r="I536" s="162"/>
      <c r="J536" s="62"/>
      <c r="K536" s="62"/>
      <c r="L536" s="60"/>
      <c r="M536" s="206"/>
      <c r="N536" s="41"/>
      <c r="O536" s="41"/>
      <c r="P536" s="41"/>
      <c r="Q536" s="41"/>
      <c r="R536" s="41"/>
      <c r="S536" s="41"/>
      <c r="T536" s="77"/>
      <c r="AT536" s="23" t="s">
        <v>171</v>
      </c>
      <c r="AU536" s="23" t="s">
        <v>82</v>
      </c>
    </row>
    <row r="537" spans="2:65" s="11" customFormat="1">
      <c r="B537" s="207"/>
      <c r="C537" s="208"/>
      <c r="D537" s="204" t="s">
        <v>173</v>
      </c>
      <c r="E537" s="209" t="s">
        <v>21</v>
      </c>
      <c r="F537" s="210" t="s">
        <v>1026</v>
      </c>
      <c r="G537" s="208"/>
      <c r="H537" s="211" t="s">
        <v>21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173</v>
      </c>
      <c r="AU537" s="217" t="s">
        <v>82</v>
      </c>
      <c r="AV537" s="11" t="s">
        <v>80</v>
      </c>
      <c r="AW537" s="11" t="s">
        <v>36</v>
      </c>
      <c r="AX537" s="11" t="s">
        <v>72</v>
      </c>
      <c r="AY537" s="217" t="s">
        <v>162</v>
      </c>
    </row>
    <row r="538" spans="2:65" s="11" customFormat="1">
      <c r="B538" s="207"/>
      <c r="C538" s="208"/>
      <c r="D538" s="204" t="s">
        <v>173</v>
      </c>
      <c r="E538" s="209" t="s">
        <v>21</v>
      </c>
      <c r="F538" s="210" t="s">
        <v>656</v>
      </c>
      <c r="G538" s="208"/>
      <c r="H538" s="211" t="s">
        <v>21</v>
      </c>
      <c r="I538" s="212"/>
      <c r="J538" s="208"/>
      <c r="K538" s="208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173</v>
      </c>
      <c r="AU538" s="217" t="s">
        <v>82</v>
      </c>
      <c r="AV538" s="11" t="s">
        <v>80</v>
      </c>
      <c r="AW538" s="11" t="s">
        <v>36</v>
      </c>
      <c r="AX538" s="11" t="s">
        <v>72</v>
      </c>
      <c r="AY538" s="217" t="s">
        <v>162</v>
      </c>
    </row>
    <row r="539" spans="2:65" s="11" customFormat="1">
      <c r="B539" s="207"/>
      <c r="C539" s="208"/>
      <c r="D539" s="204" t="s">
        <v>173</v>
      </c>
      <c r="E539" s="209" t="s">
        <v>21</v>
      </c>
      <c r="F539" s="210" t="s">
        <v>210</v>
      </c>
      <c r="G539" s="208"/>
      <c r="H539" s="211" t="s">
        <v>21</v>
      </c>
      <c r="I539" s="212"/>
      <c r="J539" s="208"/>
      <c r="K539" s="208"/>
      <c r="L539" s="213"/>
      <c r="M539" s="214"/>
      <c r="N539" s="215"/>
      <c r="O539" s="215"/>
      <c r="P539" s="215"/>
      <c r="Q539" s="215"/>
      <c r="R539" s="215"/>
      <c r="S539" s="215"/>
      <c r="T539" s="216"/>
      <c r="AT539" s="217" t="s">
        <v>173</v>
      </c>
      <c r="AU539" s="217" t="s">
        <v>82</v>
      </c>
      <c r="AV539" s="11" t="s">
        <v>80</v>
      </c>
      <c r="AW539" s="11" t="s">
        <v>36</v>
      </c>
      <c r="AX539" s="11" t="s">
        <v>72</v>
      </c>
      <c r="AY539" s="217" t="s">
        <v>162</v>
      </c>
    </row>
    <row r="540" spans="2:65" s="12" customFormat="1">
      <c r="B540" s="218"/>
      <c r="C540" s="219"/>
      <c r="D540" s="204" t="s">
        <v>173</v>
      </c>
      <c r="E540" s="220" t="s">
        <v>21</v>
      </c>
      <c r="F540" s="221" t="s">
        <v>1032</v>
      </c>
      <c r="G540" s="219"/>
      <c r="H540" s="222">
        <v>60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173</v>
      </c>
      <c r="AU540" s="228" t="s">
        <v>82</v>
      </c>
      <c r="AV540" s="12" t="s">
        <v>82</v>
      </c>
      <c r="AW540" s="12" t="s">
        <v>36</v>
      </c>
      <c r="AX540" s="12" t="s">
        <v>72</v>
      </c>
      <c r="AY540" s="228" t="s">
        <v>162</v>
      </c>
    </row>
    <row r="541" spans="2:65" s="11" customFormat="1">
      <c r="B541" s="207"/>
      <c r="C541" s="208"/>
      <c r="D541" s="204" t="s">
        <v>173</v>
      </c>
      <c r="E541" s="209" t="s">
        <v>21</v>
      </c>
      <c r="F541" s="210" t="s">
        <v>212</v>
      </c>
      <c r="G541" s="208"/>
      <c r="H541" s="211" t="s">
        <v>21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173</v>
      </c>
      <c r="AU541" s="217" t="s">
        <v>82</v>
      </c>
      <c r="AV541" s="11" t="s">
        <v>80</v>
      </c>
      <c r="AW541" s="11" t="s">
        <v>36</v>
      </c>
      <c r="AX541" s="11" t="s">
        <v>72</v>
      </c>
      <c r="AY541" s="217" t="s">
        <v>162</v>
      </c>
    </row>
    <row r="542" spans="2:65" s="12" customFormat="1">
      <c r="B542" s="218"/>
      <c r="C542" s="219"/>
      <c r="D542" s="204" t="s">
        <v>173</v>
      </c>
      <c r="E542" s="220" t="s">
        <v>21</v>
      </c>
      <c r="F542" s="221" t="s">
        <v>1033</v>
      </c>
      <c r="G542" s="219"/>
      <c r="H542" s="222">
        <v>64.5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173</v>
      </c>
      <c r="AU542" s="228" t="s">
        <v>82</v>
      </c>
      <c r="AV542" s="12" t="s">
        <v>82</v>
      </c>
      <c r="AW542" s="12" t="s">
        <v>36</v>
      </c>
      <c r="AX542" s="12" t="s">
        <v>72</v>
      </c>
      <c r="AY542" s="228" t="s">
        <v>162</v>
      </c>
    </row>
    <row r="543" spans="2:65" s="13" customFormat="1">
      <c r="B543" s="229"/>
      <c r="C543" s="230"/>
      <c r="D543" s="231" t="s">
        <v>173</v>
      </c>
      <c r="E543" s="232" t="s">
        <v>21</v>
      </c>
      <c r="F543" s="233" t="s">
        <v>177</v>
      </c>
      <c r="G543" s="230"/>
      <c r="H543" s="234">
        <v>124.5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173</v>
      </c>
      <c r="AU543" s="240" t="s">
        <v>82</v>
      </c>
      <c r="AV543" s="13" t="s">
        <v>169</v>
      </c>
      <c r="AW543" s="13" t="s">
        <v>36</v>
      </c>
      <c r="AX543" s="13" t="s">
        <v>80</v>
      </c>
      <c r="AY543" s="240" t="s">
        <v>162</v>
      </c>
    </row>
    <row r="544" spans="2:65" s="1" customFormat="1" ht="20.45" customHeight="1">
      <c r="B544" s="40"/>
      <c r="C544" s="241" t="s">
        <v>657</v>
      </c>
      <c r="D544" s="241" t="s">
        <v>396</v>
      </c>
      <c r="E544" s="242" t="s">
        <v>658</v>
      </c>
      <c r="F544" s="243" t="s">
        <v>659</v>
      </c>
      <c r="G544" s="244" t="s">
        <v>262</v>
      </c>
      <c r="H544" s="245">
        <v>149.4</v>
      </c>
      <c r="I544" s="246"/>
      <c r="J544" s="247">
        <f>ROUND(I544*H544,2)</f>
        <v>0</v>
      </c>
      <c r="K544" s="243" t="s">
        <v>21</v>
      </c>
      <c r="L544" s="248"/>
      <c r="M544" s="249" t="s">
        <v>21</v>
      </c>
      <c r="N544" s="250" t="s">
        <v>43</v>
      </c>
      <c r="O544" s="41"/>
      <c r="P544" s="201">
        <f>O544*H544</f>
        <v>0</v>
      </c>
      <c r="Q544" s="201">
        <v>1.8E-3</v>
      </c>
      <c r="R544" s="201">
        <f>Q544*H544</f>
        <v>0.26891999999999999</v>
      </c>
      <c r="S544" s="201">
        <v>0</v>
      </c>
      <c r="T544" s="202">
        <f>S544*H544</f>
        <v>0</v>
      </c>
      <c r="AR544" s="23" t="s">
        <v>382</v>
      </c>
      <c r="AT544" s="23" t="s">
        <v>396</v>
      </c>
      <c r="AU544" s="23" t="s">
        <v>82</v>
      </c>
      <c r="AY544" s="23" t="s">
        <v>162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3" t="s">
        <v>80</v>
      </c>
      <c r="BK544" s="203">
        <f>ROUND(I544*H544,2)</f>
        <v>0</v>
      </c>
      <c r="BL544" s="23" t="s">
        <v>274</v>
      </c>
      <c r="BM544" s="23" t="s">
        <v>1135</v>
      </c>
    </row>
    <row r="545" spans="2:65" s="1" customFormat="1">
      <c r="B545" s="40"/>
      <c r="C545" s="62"/>
      <c r="D545" s="204" t="s">
        <v>171</v>
      </c>
      <c r="E545" s="62"/>
      <c r="F545" s="205" t="s">
        <v>661</v>
      </c>
      <c r="G545" s="62"/>
      <c r="H545" s="62"/>
      <c r="I545" s="162"/>
      <c r="J545" s="62"/>
      <c r="K545" s="62"/>
      <c r="L545" s="60"/>
      <c r="M545" s="206"/>
      <c r="N545" s="41"/>
      <c r="O545" s="41"/>
      <c r="P545" s="41"/>
      <c r="Q545" s="41"/>
      <c r="R545" s="41"/>
      <c r="S545" s="41"/>
      <c r="T545" s="77"/>
      <c r="AT545" s="23" t="s">
        <v>171</v>
      </c>
      <c r="AU545" s="23" t="s">
        <v>82</v>
      </c>
    </row>
    <row r="546" spans="2:65" s="11" customFormat="1">
      <c r="B546" s="207"/>
      <c r="C546" s="208"/>
      <c r="D546" s="204" t="s">
        <v>173</v>
      </c>
      <c r="E546" s="209" t="s">
        <v>21</v>
      </c>
      <c r="F546" s="210" t="s">
        <v>662</v>
      </c>
      <c r="G546" s="208"/>
      <c r="H546" s="211" t="s">
        <v>21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173</v>
      </c>
      <c r="AU546" s="217" t="s">
        <v>82</v>
      </c>
      <c r="AV546" s="11" t="s">
        <v>80</v>
      </c>
      <c r="AW546" s="11" t="s">
        <v>36</v>
      </c>
      <c r="AX546" s="11" t="s">
        <v>72</v>
      </c>
      <c r="AY546" s="217" t="s">
        <v>162</v>
      </c>
    </row>
    <row r="547" spans="2:65" s="12" customFormat="1">
      <c r="B547" s="218"/>
      <c r="C547" s="219"/>
      <c r="D547" s="204" t="s">
        <v>173</v>
      </c>
      <c r="E547" s="220" t="s">
        <v>21</v>
      </c>
      <c r="F547" s="221" t="s">
        <v>1136</v>
      </c>
      <c r="G547" s="219"/>
      <c r="H547" s="222">
        <v>149.4</v>
      </c>
      <c r="I547" s="223"/>
      <c r="J547" s="219"/>
      <c r="K547" s="219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173</v>
      </c>
      <c r="AU547" s="228" t="s">
        <v>82</v>
      </c>
      <c r="AV547" s="12" t="s">
        <v>82</v>
      </c>
      <c r="AW547" s="12" t="s">
        <v>36</v>
      </c>
      <c r="AX547" s="12" t="s">
        <v>72</v>
      </c>
      <c r="AY547" s="228" t="s">
        <v>162</v>
      </c>
    </row>
    <row r="548" spans="2:65" s="13" customFormat="1">
      <c r="B548" s="229"/>
      <c r="C548" s="230"/>
      <c r="D548" s="231" t="s">
        <v>173</v>
      </c>
      <c r="E548" s="232" t="s">
        <v>21</v>
      </c>
      <c r="F548" s="233" t="s">
        <v>177</v>
      </c>
      <c r="G548" s="230"/>
      <c r="H548" s="234">
        <v>149.4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AT548" s="240" t="s">
        <v>173</v>
      </c>
      <c r="AU548" s="240" t="s">
        <v>82</v>
      </c>
      <c r="AV548" s="13" t="s">
        <v>169</v>
      </c>
      <c r="AW548" s="13" t="s">
        <v>36</v>
      </c>
      <c r="AX548" s="13" t="s">
        <v>80</v>
      </c>
      <c r="AY548" s="240" t="s">
        <v>162</v>
      </c>
    </row>
    <row r="549" spans="2:65" s="1" customFormat="1" ht="28.9" customHeight="1">
      <c r="B549" s="40"/>
      <c r="C549" s="192" t="s">
        <v>664</v>
      </c>
      <c r="D549" s="192" t="s">
        <v>164</v>
      </c>
      <c r="E549" s="193" t="s">
        <v>665</v>
      </c>
      <c r="F549" s="194" t="s">
        <v>666</v>
      </c>
      <c r="G549" s="195" t="s">
        <v>365</v>
      </c>
      <c r="H549" s="196">
        <v>0.26900000000000002</v>
      </c>
      <c r="I549" s="197"/>
      <c r="J549" s="198">
        <f>ROUND(I549*H549,2)</f>
        <v>0</v>
      </c>
      <c r="K549" s="194" t="s">
        <v>168</v>
      </c>
      <c r="L549" s="60"/>
      <c r="M549" s="199" t="s">
        <v>21</v>
      </c>
      <c r="N549" s="200" t="s">
        <v>43</v>
      </c>
      <c r="O549" s="41"/>
      <c r="P549" s="201">
        <f>O549*H549</f>
        <v>0</v>
      </c>
      <c r="Q549" s="201">
        <v>0</v>
      </c>
      <c r="R549" s="201">
        <f>Q549*H549</f>
        <v>0</v>
      </c>
      <c r="S549" s="201">
        <v>0</v>
      </c>
      <c r="T549" s="202">
        <f>S549*H549</f>
        <v>0</v>
      </c>
      <c r="AR549" s="23" t="s">
        <v>274</v>
      </c>
      <c r="AT549" s="23" t="s">
        <v>164</v>
      </c>
      <c r="AU549" s="23" t="s">
        <v>82</v>
      </c>
      <c r="AY549" s="23" t="s">
        <v>162</v>
      </c>
      <c r="BE549" s="203">
        <f>IF(N549="základní",J549,0)</f>
        <v>0</v>
      </c>
      <c r="BF549" s="203">
        <f>IF(N549="snížená",J549,0)</f>
        <v>0</v>
      </c>
      <c r="BG549" s="203">
        <f>IF(N549="zákl. přenesená",J549,0)</f>
        <v>0</v>
      </c>
      <c r="BH549" s="203">
        <f>IF(N549="sníž. přenesená",J549,0)</f>
        <v>0</v>
      </c>
      <c r="BI549" s="203">
        <f>IF(N549="nulová",J549,0)</f>
        <v>0</v>
      </c>
      <c r="BJ549" s="23" t="s">
        <v>80</v>
      </c>
      <c r="BK549" s="203">
        <f>ROUND(I549*H549,2)</f>
        <v>0</v>
      </c>
      <c r="BL549" s="23" t="s">
        <v>274</v>
      </c>
      <c r="BM549" s="23" t="s">
        <v>1137</v>
      </c>
    </row>
    <row r="550" spans="2:65" s="1" customFormat="1" ht="40.5">
      <c r="B550" s="40"/>
      <c r="C550" s="62"/>
      <c r="D550" s="204" t="s">
        <v>171</v>
      </c>
      <c r="E550" s="62"/>
      <c r="F550" s="205" t="s">
        <v>668</v>
      </c>
      <c r="G550" s="62"/>
      <c r="H550" s="62"/>
      <c r="I550" s="162"/>
      <c r="J550" s="62"/>
      <c r="K550" s="62"/>
      <c r="L550" s="60"/>
      <c r="M550" s="254"/>
      <c r="N550" s="255"/>
      <c r="O550" s="255"/>
      <c r="P550" s="255"/>
      <c r="Q550" s="255"/>
      <c r="R550" s="255"/>
      <c r="S550" s="255"/>
      <c r="T550" s="256"/>
      <c r="AT550" s="23" t="s">
        <v>171</v>
      </c>
      <c r="AU550" s="23" t="s">
        <v>82</v>
      </c>
    </row>
    <row r="551" spans="2:65" s="1" customFormat="1" ht="6.95" customHeight="1">
      <c r="B551" s="55"/>
      <c r="C551" s="56"/>
      <c r="D551" s="56"/>
      <c r="E551" s="56"/>
      <c r="F551" s="56"/>
      <c r="G551" s="56"/>
      <c r="H551" s="56"/>
      <c r="I551" s="138"/>
      <c r="J551" s="56"/>
      <c r="K551" s="56"/>
      <c r="L551" s="60"/>
    </row>
  </sheetData>
  <sheetProtection password="CC35" sheet="1" objects="1" scenarios="1" formatCells="0" formatColumns="0" formatRows="0" sort="0" autoFilter="0"/>
  <autoFilter ref="C86:K550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1138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ROUND(SUM(BE87:BE516), 2)</f>
        <v>0</v>
      </c>
      <c r="G30" s="41"/>
      <c r="H30" s="41"/>
      <c r="I30" s="130">
        <v>0.21</v>
      </c>
      <c r="J30" s="129">
        <f>ROUND(ROUND((SUM(BE87:BE516)),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ROUND(SUM(BF87:BF516), 2)</f>
        <v>0</v>
      </c>
      <c r="G31" s="41"/>
      <c r="H31" s="41"/>
      <c r="I31" s="130">
        <v>0.15</v>
      </c>
      <c r="J31" s="129">
        <f>ROUND(ROUND((SUM(BF87:BF516)),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ROUND(SUM(BG87:BG516),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ROUND(SUM(BH87:BH516),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ROUND(SUM(BI87:BI516),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06 - Stupeň č. 6 ř. km 31,097 (km 31,102)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J87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J88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J89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J296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J326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J377</f>
        <v>0</v>
      </c>
      <c r="K61" s="161"/>
    </row>
    <row r="62" spans="2:47" s="8" customFormat="1" ht="19.899999999999999" customHeight="1">
      <c r="B62" s="155"/>
      <c r="C62" s="156"/>
      <c r="D62" s="157" t="s">
        <v>140</v>
      </c>
      <c r="E62" s="158"/>
      <c r="F62" s="158"/>
      <c r="G62" s="158"/>
      <c r="H62" s="158"/>
      <c r="I62" s="159"/>
      <c r="J62" s="160">
        <f>J417</f>
        <v>0</v>
      </c>
      <c r="K62" s="161"/>
    </row>
    <row r="63" spans="2:47" s="8" customFormat="1" ht="19.899999999999999" customHeight="1">
      <c r="B63" s="155"/>
      <c r="C63" s="156"/>
      <c r="D63" s="157" t="s">
        <v>141</v>
      </c>
      <c r="E63" s="158"/>
      <c r="F63" s="158"/>
      <c r="G63" s="158"/>
      <c r="H63" s="158"/>
      <c r="I63" s="159"/>
      <c r="J63" s="160">
        <f>J424</f>
        <v>0</v>
      </c>
      <c r="K63" s="161"/>
    </row>
    <row r="64" spans="2:47" s="8" customFormat="1" ht="19.899999999999999" customHeight="1">
      <c r="B64" s="155"/>
      <c r="C64" s="156"/>
      <c r="D64" s="157" t="s">
        <v>142</v>
      </c>
      <c r="E64" s="158"/>
      <c r="F64" s="158"/>
      <c r="G64" s="158"/>
      <c r="H64" s="158"/>
      <c r="I64" s="159"/>
      <c r="J64" s="160">
        <f>J450</f>
        <v>0</v>
      </c>
      <c r="K64" s="161"/>
    </row>
    <row r="65" spans="2:12" s="8" customFormat="1" ht="19.899999999999999" customHeight="1">
      <c r="B65" s="155"/>
      <c r="C65" s="156"/>
      <c r="D65" s="157" t="s">
        <v>143</v>
      </c>
      <c r="E65" s="158"/>
      <c r="F65" s="158"/>
      <c r="G65" s="158"/>
      <c r="H65" s="158"/>
      <c r="I65" s="159"/>
      <c r="J65" s="160">
        <f>J487</f>
        <v>0</v>
      </c>
      <c r="K65" s="161"/>
    </row>
    <row r="66" spans="2:12" s="7" customFormat="1" ht="24.95" customHeight="1">
      <c r="B66" s="148"/>
      <c r="C66" s="149"/>
      <c r="D66" s="150" t="s">
        <v>144</v>
      </c>
      <c r="E66" s="151"/>
      <c r="F66" s="151"/>
      <c r="G66" s="151"/>
      <c r="H66" s="151"/>
      <c r="I66" s="152"/>
      <c r="J66" s="153">
        <f>J490</f>
        <v>0</v>
      </c>
      <c r="K66" s="154"/>
    </row>
    <row r="67" spans="2:12" s="8" customFormat="1" ht="19.899999999999999" customHeight="1">
      <c r="B67" s="155"/>
      <c r="C67" s="156"/>
      <c r="D67" s="157" t="s">
        <v>145</v>
      </c>
      <c r="E67" s="158"/>
      <c r="F67" s="158"/>
      <c r="G67" s="158"/>
      <c r="H67" s="158"/>
      <c r="I67" s="159"/>
      <c r="J67" s="160">
        <f>J491</f>
        <v>0</v>
      </c>
      <c r="K67" s="161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7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8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41"/>
      <c r="J73" s="59"/>
      <c r="K73" s="59"/>
      <c r="L73" s="60"/>
    </row>
    <row r="74" spans="2:12" s="1" customFormat="1" ht="36.950000000000003" customHeight="1">
      <c r="B74" s="40"/>
      <c r="C74" s="61" t="s">
        <v>146</v>
      </c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62"/>
      <c r="J76" s="62"/>
      <c r="K76" s="62"/>
      <c r="L76" s="60"/>
    </row>
    <row r="77" spans="2:12" s="1" customFormat="1" ht="20.45" customHeight="1">
      <c r="B77" s="40"/>
      <c r="C77" s="62"/>
      <c r="D77" s="62"/>
      <c r="E77" s="379" t="str">
        <f>E7</f>
        <v>Desná, Loučná - Kouty nad Desnou, oprava kamenných stupňů</v>
      </c>
      <c r="F77" s="380"/>
      <c r="G77" s="380"/>
      <c r="H77" s="380"/>
      <c r="I77" s="162"/>
      <c r="J77" s="62"/>
      <c r="K77" s="62"/>
      <c r="L77" s="60"/>
    </row>
    <row r="78" spans="2:12" s="1" customFormat="1" ht="14.45" customHeight="1">
      <c r="B78" s="40"/>
      <c r="C78" s="64" t="s">
        <v>128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22.15" customHeight="1">
      <c r="B79" s="40"/>
      <c r="C79" s="62"/>
      <c r="D79" s="62"/>
      <c r="E79" s="347" t="str">
        <f>E9</f>
        <v>SO 06 - Stupeň č. 6 ř. km 31,097 (km 31,102)</v>
      </c>
      <c r="F79" s="381"/>
      <c r="G79" s="381"/>
      <c r="H79" s="381"/>
      <c r="I79" s="162"/>
      <c r="J79" s="62"/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63" t="str">
        <f>F12</f>
        <v>Kouty nad Desnou, Rejhotice</v>
      </c>
      <c r="G81" s="62"/>
      <c r="H81" s="62"/>
      <c r="I81" s="164" t="s">
        <v>25</v>
      </c>
      <c r="J81" s="72" t="str">
        <f>IF(J12="","",J12)</f>
        <v>25. 9. 2017</v>
      </c>
      <c r="K81" s="62"/>
      <c r="L81" s="60"/>
    </row>
    <row r="82" spans="2:65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5">
      <c r="B83" s="40"/>
      <c r="C83" s="64" t="s">
        <v>27</v>
      </c>
      <c r="D83" s="62"/>
      <c r="E83" s="62"/>
      <c r="F83" s="163" t="str">
        <f>E15</f>
        <v xml:space="preserve"> </v>
      </c>
      <c r="G83" s="62"/>
      <c r="H83" s="62"/>
      <c r="I83" s="164" t="s">
        <v>33</v>
      </c>
      <c r="J83" s="163" t="str">
        <f>E21</f>
        <v>AGPOL s.r.o., Jungmannova 153/12, 77900 Olomouc</v>
      </c>
      <c r="K83" s="62"/>
      <c r="L83" s="60"/>
    </row>
    <row r="84" spans="2:65" s="1" customFormat="1" ht="14.45" customHeight="1">
      <c r="B84" s="40"/>
      <c r="C84" s="64" t="s">
        <v>31</v>
      </c>
      <c r="D84" s="62"/>
      <c r="E84" s="62"/>
      <c r="F84" s="163" t="str">
        <f>IF(E18="","",E18)</f>
        <v/>
      </c>
      <c r="G84" s="62"/>
      <c r="H84" s="62"/>
      <c r="I84" s="162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62"/>
      <c r="J85" s="62"/>
      <c r="K85" s="62"/>
      <c r="L85" s="60"/>
    </row>
    <row r="86" spans="2:65" s="9" customFormat="1" ht="29.25" customHeight="1">
      <c r="B86" s="165"/>
      <c r="C86" s="166" t="s">
        <v>147</v>
      </c>
      <c r="D86" s="167" t="s">
        <v>57</v>
      </c>
      <c r="E86" s="167" t="s">
        <v>53</v>
      </c>
      <c r="F86" s="167" t="s">
        <v>148</v>
      </c>
      <c r="G86" s="167" t="s">
        <v>149</v>
      </c>
      <c r="H86" s="167" t="s">
        <v>150</v>
      </c>
      <c r="I86" s="168" t="s">
        <v>151</v>
      </c>
      <c r="J86" s="167" t="s">
        <v>132</v>
      </c>
      <c r="K86" s="169" t="s">
        <v>152</v>
      </c>
      <c r="L86" s="170"/>
      <c r="M86" s="80" t="s">
        <v>153</v>
      </c>
      <c r="N86" s="81" t="s">
        <v>42</v>
      </c>
      <c r="O86" s="81" t="s">
        <v>154</v>
      </c>
      <c r="P86" s="81" t="s">
        <v>155</v>
      </c>
      <c r="Q86" s="81" t="s">
        <v>156</v>
      </c>
      <c r="R86" s="81" t="s">
        <v>157</v>
      </c>
      <c r="S86" s="81" t="s">
        <v>158</v>
      </c>
      <c r="T86" s="82" t="s">
        <v>159</v>
      </c>
    </row>
    <row r="87" spans="2:65" s="1" customFormat="1" ht="29.25" customHeight="1">
      <c r="B87" s="40"/>
      <c r="C87" s="86" t="s">
        <v>133</v>
      </c>
      <c r="D87" s="62"/>
      <c r="E87" s="62"/>
      <c r="F87" s="62"/>
      <c r="G87" s="62"/>
      <c r="H87" s="62"/>
      <c r="I87" s="162"/>
      <c r="J87" s="171">
        <f>BK87</f>
        <v>0</v>
      </c>
      <c r="K87" s="62"/>
      <c r="L87" s="60"/>
      <c r="M87" s="83"/>
      <c r="N87" s="84"/>
      <c r="O87" s="84"/>
      <c r="P87" s="172">
        <f>P88+P490</f>
        <v>0</v>
      </c>
      <c r="Q87" s="84"/>
      <c r="R87" s="172">
        <f>R88+R490</f>
        <v>538.00477091999994</v>
      </c>
      <c r="S87" s="84"/>
      <c r="T87" s="173">
        <f>T88+T490</f>
        <v>225.86950000000002</v>
      </c>
      <c r="AT87" s="23" t="s">
        <v>71</v>
      </c>
      <c r="AU87" s="23" t="s">
        <v>134</v>
      </c>
      <c r="BK87" s="174">
        <f>BK88+BK490</f>
        <v>0</v>
      </c>
    </row>
    <row r="88" spans="2:65" s="10" customFormat="1" ht="37.35" customHeight="1">
      <c r="B88" s="175"/>
      <c r="C88" s="176"/>
      <c r="D88" s="177" t="s">
        <v>71</v>
      </c>
      <c r="E88" s="178" t="s">
        <v>160</v>
      </c>
      <c r="F88" s="178" t="s">
        <v>161</v>
      </c>
      <c r="G88" s="176"/>
      <c r="H88" s="176"/>
      <c r="I88" s="179"/>
      <c r="J88" s="180">
        <f>BK88</f>
        <v>0</v>
      </c>
      <c r="K88" s="176"/>
      <c r="L88" s="181"/>
      <c r="M88" s="182"/>
      <c r="N88" s="183"/>
      <c r="O88" s="183"/>
      <c r="P88" s="184">
        <f>P89+P296+P326+P377+P417+P424+P450+P487</f>
        <v>0</v>
      </c>
      <c r="Q88" s="183"/>
      <c r="R88" s="184">
        <f>R89+R296+R326+R377+R417+R424+R450+R487</f>
        <v>537.68725092</v>
      </c>
      <c r="S88" s="183"/>
      <c r="T88" s="185">
        <f>T89+T296+T326+T377+T417+T424+T450+T487</f>
        <v>225.20800000000003</v>
      </c>
      <c r="AR88" s="186" t="s">
        <v>80</v>
      </c>
      <c r="AT88" s="187" t="s">
        <v>71</v>
      </c>
      <c r="AU88" s="187" t="s">
        <v>72</v>
      </c>
      <c r="AY88" s="186" t="s">
        <v>162</v>
      </c>
      <c r="BK88" s="188">
        <f>BK89+BK296+BK326+BK377+BK417+BK424+BK450+BK487</f>
        <v>0</v>
      </c>
    </row>
    <row r="89" spans="2:65" s="10" customFormat="1" ht="19.899999999999999" customHeight="1">
      <c r="B89" s="175"/>
      <c r="C89" s="176"/>
      <c r="D89" s="189" t="s">
        <v>71</v>
      </c>
      <c r="E89" s="190" t="s">
        <v>80</v>
      </c>
      <c r="F89" s="190" t="s">
        <v>163</v>
      </c>
      <c r="G89" s="176"/>
      <c r="H89" s="176"/>
      <c r="I89" s="179"/>
      <c r="J89" s="191">
        <f>BK89</f>
        <v>0</v>
      </c>
      <c r="K89" s="176"/>
      <c r="L89" s="181"/>
      <c r="M89" s="182"/>
      <c r="N89" s="183"/>
      <c r="O89" s="183"/>
      <c r="P89" s="184">
        <f>SUM(P90:P295)</f>
        <v>0</v>
      </c>
      <c r="Q89" s="183"/>
      <c r="R89" s="184">
        <f>SUM(R90:R295)</f>
        <v>22.882634400000001</v>
      </c>
      <c r="S89" s="183"/>
      <c r="T89" s="185">
        <f>SUM(T90:T295)</f>
        <v>0</v>
      </c>
      <c r="AR89" s="186" t="s">
        <v>80</v>
      </c>
      <c r="AT89" s="187" t="s">
        <v>71</v>
      </c>
      <c r="AU89" s="187" t="s">
        <v>80</v>
      </c>
      <c r="AY89" s="186" t="s">
        <v>162</v>
      </c>
      <c r="BK89" s="188">
        <f>SUM(BK90:BK295)</f>
        <v>0</v>
      </c>
    </row>
    <row r="90" spans="2:65" s="1" customFormat="1" ht="20.45" customHeight="1">
      <c r="B90" s="40"/>
      <c r="C90" s="192" t="s">
        <v>80</v>
      </c>
      <c r="D90" s="192" t="s">
        <v>164</v>
      </c>
      <c r="E90" s="193" t="s">
        <v>165</v>
      </c>
      <c r="F90" s="194" t="s">
        <v>166</v>
      </c>
      <c r="G90" s="195" t="s">
        <v>167</v>
      </c>
      <c r="H90" s="196">
        <v>19</v>
      </c>
      <c r="I90" s="197"/>
      <c r="J90" s="198">
        <f>ROUND(I90*H90,2)</f>
        <v>0</v>
      </c>
      <c r="K90" s="194" t="s">
        <v>168</v>
      </c>
      <c r="L90" s="60"/>
      <c r="M90" s="199" t="s">
        <v>21</v>
      </c>
      <c r="N90" s="200" t="s">
        <v>43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169</v>
      </c>
      <c r="AT90" s="23" t="s">
        <v>164</v>
      </c>
      <c r="AU90" s="23" t="s">
        <v>82</v>
      </c>
      <c r="AY90" s="23" t="s">
        <v>162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80</v>
      </c>
      <c r="BK90" s="203">
        <f>ROUND(I90*H90,2)</f>
        <v>0</v>
      </c>
      <c r="BL90" s="23" t="s">
        <v>169</v>
      </c>
      <c r="BM90" s="23" t="s">
        <v>1139</v>
      </c>
    </row>
    <row r="91" spans="2:65" s="1" customFormat="1" ht="27">
      <c r="B91" s="40"/>
      <c r="C91" s="62"/>
      <c r="D91" s="204" t="s">
        <v>171</v>
      </c>
      <c r="E91" s="62"/>
      <c r="F91" s="205" t="s">
        <v>172</v>
      </c>
      <c r="G91" s="62"/>
      <c r="H91" s="62"/>
      <c r="I91" s="162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171</v>
      </c>
      <c r="AU91" s="23" t="s">
        <v>82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1140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1" customFormat="1">
      <c r="B93" s="207"/>
      <c r="C93" s="208"/>
      <c r="D93" s="204" t="s">
        <v>173</v>
      </c>
      <c r="E93" s="209" t="s">
        <v>21</v>
      </c>
      <c r="F93" s="210" t="s">
        <v>175</v>
      </c>
      <c r="G93" s="208"/>
      <c r="H93" s="211" t="s">
        <v>21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173</v>
      </c>
      <c r="AU93" s="217" t="s">
        <v>82</v>
      </c>
      <c r="AV93" s="11" t="s">
        <v>80</v>
      </c>
      <c r="AW93" s="11" t="s">
        <v>36</v>
      </c>
      <c r="AX93" s="11" t="s">
        <v>72</v>
      </c>
      <c r="AY93" s="217" t="s">
        <v>162</v>
      </c>
    </row>
    <row r="94" spans="2:65" s="12" customFormat="1">
      <c r="B94" s="218"/>
      <c r="C94" s="219"/>
      <c r="D94" s="204" t="s">
        <v>173</v>
      </c>
      <c r="E94" s="220" t="s">
        <v>21</v>
      </c>
      <c r="F94" s="221" t="s">
        <v>176</v>
      </c>
      <c r="G94" s="219"/>
      <c r="H94" s="222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173</v>
      </c>
      <c r="AU94" s="228" t="s">
        <v>82</v>
      </c>
      <c r="AV94" s="12" t="s">
        <v>82</v>
      </c>
      <c r="AW94" s="12" t="s">
        <v>36</v>
      </c>
      <c r="AX94" s="12" t="s">
        <v>72</v>
      </c>
      <c r="AY94" s="228" t="s">
        <v>162</v>
      </c>
    </row>
    <row r="95" spans="2:65" s="13" customFormat="1">
      <c r="B95" s="229"/>
      <c r="C95" s="230"/>
      <c r="D95" s="231" t="s">
        <v>173</v>
      </c>
      <c r="E95" s="232" t="s">
        <v>21</v>
      </c>
      <c r="F95" s="233" t="s">
        <v>177</v>
      </c>
      <c r="G95" s="230"/>
      <c r="H95" s="234">
        <v>19</v>
      </c>
      <c r="I95" s="235"/>
      <c r="J95" s="230"/>
      <c r="K95" s="230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173</v>
      </c>
      <c r="AU95" s="240" t="s">
        <v>82</v>
      </c>
      <c r="AV95" s="13" t="s">
        <v>169</v>
      </c>
      <c r="AW95" s="13" t="s">
        <v>36</v>
      </c>
      <c r="AX95" s="13" t="s">
        <v>80</v>
      </c>
      <c r="AY95" s="240" t="s">
        <v>162</v>
      </c>
    </row>
    <row r="96" spans="2:65" s="1" customFormat="1" ht="20.45" customHeight="1">
      <c r="B96" s="40"/>
      <c r="C96" s="192" t="s">
        <v>82</v>
      </c>
      <c r="D96" s="192" t="s">
        <v>164</v>
      </c>
      <c r="E96" s="193" t="s">
        <v>178</v>
      </c>
      <c r="F96" s="194" t="s">
        <v>179</v>
      </c>
      <c r="G96" s="195" t="s">
        <v>167</v>
      </c>
      <c r="H96" s="196">
        <v>19</v>
      </c>
      <c r="I96" s="197"/>
      <c r="J96" s="198">
        <f>ROUND(I96*H96,2)</f>
        <v>0</v>
      </c>
      <c r="K96" s="194" t="s">
        <v>168</v>
      </c>
      <c r="L96" s="60"/>
      <c r="M96" s="199" t="s">
        <v>21</v>
      </c>
      <c r="N96" s="200" t="s">
        <v>43</v>
      </c>
      <c r="O96" s="41"/>
      <c r="P96" s="201">
        <f>O96*H96</f>
        <v>0</v>
      </c>
      <c r="Q96" s="201">
        <v>0.4</v>
      </c>
      <c r="R96" s="201">
        <f>Q96*H96</f>
        <v>7.6000000000000005</v>
      </c>
      <c r="S96" s="201">
        <v>0</v>
      </c>
      <c r="T96" s="202">
        <f>S96*H96</f>
        <v>0</v>
      </c>
      <c r="AR96" s="23" t="s">
        <v>169</v>
      </c>
      <c r="AT96" s="23" t="s">
        <v>164</v>
      </c>
      <c r="AU96" s="23" t="s">
        <v>82</v>
      </c>
      <c r="AY96" s="23" t="s">
        <v>162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80</v>
      </c>
      <c r="BK96" s="203">
        <f>ROUND(I96*H96,2)</f>
        <v>0</v>
      </c>
      <c r="BL96" s="23" t="s">
        <v>169</v>
      </c>
      <c r="BM96" s="23" t="s">
        <v>1141</v>
      </c>
    </row>
    <row r="97" spans="2:65" s="1" customFormat="1" ht="27">
      <c r="B97" s="40"/>
      <c r="C97" s="62"/>
      <c r="D97" s="204" t="s">
        <v>171</v>
      </c>
      <c r="E97" s="62"/>
      <c r="F97" s="205" t="s">
        <v>181</v>
      </c>
      <c r="G97" s="62"/>
      <c r="H97" s="62"/>
      <c r="I97" s="162"/>
      <c r="J97" s="62"/>
      <c r="K97" s="62"/>
      <c r="L97" s="60"/>
      <c r="M97" s="206"/>
      <c r="N97" s="41"/>
      <c r="O97" s="41"/>
      <c r="P97" s="41"/>
      <c r="Q97" s="41"/>
      <c r="R97" s="41"/>
      <c r="S97" s="41"/>
      <c r="T97" s="77"/>
      <c r="AT97" s="23" t="s">
        <v>171</v>
      </c>
      <c r="AU97" s="23" t="s">
        <v>82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1140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1" customFormat="1">
      <c r="B99" s="207"/>
      <c r="C99" s="208"/>
      <c r="D99" s="204" t="s">
        <v>173</v>
      </c>
      <c r="E99" s="209" t="s">
        <v>21</v>
      </c>
      <c r="F99" s="210" t="s">
        <v>182</v>
      </c>
      <c r="G99" s="208"/>
      <c r="H99" s="211" t="s">
        <v>21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173</v>
      </c>
      <c r="AU99" s="217" t="s">
        <v>82</v>
      </c>
      <c r="AV99" s="11" t="s">
        <v>80</v>
      </c>
      <c r="AW99" s="11" t="s">
        <v>36</v>
      </c>
      <c r="AX99" s="11" t="s">
        <v>72</v>
      </c>
      <c r="AY99" s="217" t="s">
        <v>162</v>
      </c>
    </row>
    <row r="100" spans="2:65" s="12" customFormat="1">
      <c r="B100" s="218"/>
      <c r="C100" s="219"/>
      <c r="D100" s="204" t="s">
        <v>173</v>
      </c>
      <c r="E100" s="220" t="s">
        <v>21</v>
      </c>
      <c r="F100" s="221" t="s">
        <v>176</v>
      </c>
      <c r="G100" s="219"/>
      <c r="H100" s="222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72</v>
      </c>
      <c r="AY100" s="228" t="s">
        <v>162</v>
      </c>
    </row>
    <row r="101" spans="2:65" s="13" customFormat="1">
      <c r="B101" s="229"/>
      <c r="C101" s="230"/>
      <c r="D101" s="231" t="s">
        <v>173</v>
      </c>
      <c r="E101" s="232" t="s">
        <v>21</v>
      </c>
      <c r="F101" s="233" t="s">
        <v>177</v>
      </c>
      <c r="G101" s="230"/>
      <c r="H101" s="234">
        <v>19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173</v>
      </c>
      <c r="AU101" s="240" t="s">
        <v>82</v>
      </c>
      <c r="AV101" s="13" t="s">
        <v>169</v>
      </c>
      <c r="AW101" s="13" t="s">
        <v>36</v>
      </c>
      <c r="AX101" s="13" t="s">
        <v>80</v>
      </c>
      <c r="AY101" s="240" t="s">
        <v>162</v>
      </c>
    </row>
    <row r="102" spans="2:65" s="1" customFormat="1" ht="28.9" customHeight="1">
      <c r="B102" s="40"/>
      <c r="C102" s="192" t="s">
        <v>183</v>
      </c>
      <c r="D102" s="192" t="s">
        <v>164</v>
      </c>
      <c r="E102" s="193" t="s">
        <v>184</v>
      </c>
      <c r="F102" s="194" t="s">
        <v>185</v>
      </c>
      <c r="G102" s="195" t="s">
        <v>167</v>
      </c>
      <c r="H102" s="196">
        <v>19</v>
      </c>
      <c r="I102" s="197"/>
      <c r="J102" s="198">
        <f>ROUND(I102*H102,2)</f>
        <v>0</v>
      </c>
      <c r="K102" s="194" t="s">
        <v>168</v>
      </c>
      <c r="L102" s="60"/>
      <c r="M102" s="199" t="s">
        <v>21</v>
      </c>
      <c r="N102" s="200" t="s">
        <v>43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169</v>
      </c>
      <c r="AT102" s="23" t="s">
        <v>164</v>
      </c>
      <c r="AU102" s="23" t="s">
        <v>82</v>
      </c>
      <c r="AY102" s="23" t="s">
        <v>162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80</v>
      </c>
      <c r="BK102" s="203">
        <f>ROUND(I102*H102,2)</f>
        <v>0</v>
      </c>
      <c r="BL102" s="23" t="s">
        <v>169</v>
      </c>
      <c r="BM102" s="23" t="s">
        <v>1142</v>
      </c>
    </row>
    <row r="103" spans="2:65" s="1" customFormat="1" ht="27">
      <c r="B103" s="40"/>
      <c r="C103" s="62"/>
      <c r="D103" s="204" t="s">
        <v>171</v>
      </c>
      <c r="E103" s="62"/>
      <c r="F103" s="205" t="s">
        <v>187</v>
      </c>
      <c r="G103" s="62"/>
      <c r="H103" s="62"/>
      <c r="I103" s="162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171</v>
      </c>
      <c r="AU103" s="23" t="s">
        <v>82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1140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1" customFormat="1">
      <c r="B105" s="207"/>
      <c r="C105" s="208"/>
      <c r="D105" s="204" t="s">
        <v>173</v>
      </c>
      <c r="E105" s="209" t="s">
        <v>21</v>
      </c>
      <c r="F105" s="210" t="s">
        <v>188</v>
      </c>
      <c r="G105" s="208"/>
      <c r="H105" s="211" t="s">
        <v>21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173</v>
      </c>
      <c r="AU105" s="217" t="s">
        <v>82</v>
      </c>
      <c r="AV105" s="11" t="s">
        <v>80</v>
      </c>
      <c r="AW105" s="11" t="s">
        <v>36</v>
      </c>
      <c r="AX105" s="11" t="s">
        <v>72</v>
      </c>
      <c r="AY105" s="217" t="s">
        <v>162</v>
      </c>
    </row>
    <row r="106" spans="2:65" s="12" customFormat="1">
      <c r="B106" s="218"/>
      <c r="C106" s="219"/>
      <c r="D106" s="204" t="s">
        <v>173</v>
      </c>
      <c r="E106" s="220" t="s">
        <v>21</v>
      </c>
      <c r="F106" s="221" t="s">
        <v>176</v>
      </c>
      <c r="G106" s="219"/>
      <c r="H106" s="222">
        <v>19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72</v>
      </c>
      <c r="AY106" s="228" t="s">
        <v>162</v>
      </c>
    </row>
    <row r="107" spans="2:65" s="13" customFormat="1">
      <c r="B107" s="229"/>
      <c r="C107" s="230"/>
      <c r="D107" s="231" t="s">
        <v>173</v>
      </c>
      <c r="E107" s="232" t="s">
        <v>21</v>
      </c>
      <c r="F107" s="233" t="s">
        <v>177</v>
      </c>
      <c r="G107" s="230"/>
      <c r="H107" s="234">
        <v>19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173</v>
      </c>
      <c r="AU107" s="240" t="s">
        <v>82</v>
      </c>
      <c r="AV107" s="13" t="s">
        <v>169</v>
      </c>
      <c r="AW107" s="13" t="s">
        <v>36</v>
      </c>
      <c r="AX107" s="13" t="s">
        <v>80</v>
      </c>
      <c r="AY107" s="240" t="s">
        <v>162</v>
      </c>
    </row>
    <row r="108" spans="2:65" s="1" customFormat="1" ht="20.45" customHeight="1">
      <c r="B108" s="40"/>
      <c r="C108" s="192" t="s">
        <v>169</v>
      </c>
      <c r="D108" s="192" t="s">
        <v>164</v>
      </c>
      <c r="E108" s="193" t="s">
        <v>189</v>
      </c>
      <c r="F108" s="194" t="s">
        <v>190</v>
      </c>
      <c r="G108" s="195" t="s">
        <v>191</v>
      </c>
      <c r="H108" s="196">
        <v>100</v>
      </c>
      <c r="I108" s="197"/>
      <c r="J108" s="198">
        <f>ROUND(I108*H108,2)</f>
        <v>0</v>
      </c>
      <c r="K108" s="194" t="s">
        <v>168</v>
      </c>
      <c r="L108" s="60"/>
      <c r="M108" s="199" t="s">
        <v>21</v>
      </c>
      <c r="N108" s="200" t="s">
        <v>43</v>
      </c>
      <c r="O108" s="41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3" t="s">
        <v>169</v>
      </c>
      <c r="AT108" s="23" t="s">
        <v>164</v>
      </c>
      <c r="AU108" s="23" t="s">
        <v>82</v>
      </c>
      <c r="AY108" s="23" t="s">
        <v>162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3" t="s">
        <v>80</v>
      </c>
      <c r="BK108" s="203">
        <f>ROUND(I108*H108,2)</f>
        <v>0</v>
      </c>
      <c r="BL108" s="23" t="s">
        <v>169</v>
      </c>
      <c r="BM108" s="23" t="s">
        <v>1143</v>
      </c>
    </row>
    <row r="109" spans="2:65" s="1" customFormat="1" ht="27">
      <c r="B109" s="40"/>
      <c r="C109" s="62"/>
      <c r="D109" s="204" t="s">
        <v>171</v>
      </c>
      <c r="E109" s="62"/>
      <c r="F109" s="205" t="s">
        <v>193</v>
      </c>
      <c r="G109" s="62"/>
      <c r="H109" s="62"/>
      <c r="I109" s="162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171</v>
      </c>
      <c r="AU109" s="23" t="s">
        <v>82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1140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1" customFormat="1">
      <c r="B111" s="207"/>
      <c r="C111" s="208"/>
      <c r="D111" s="204" t="s">
        <v>173</v>
      </c>
      <c r="E111" s="209" t="s">
        <v>21</v>
      </c>
      <c r="F111" s="210" t="s">
        <v>194</v>
      </c>
      <c r="G111" s="208"/>
      <c r="H111" s="211" t="s">
        <v>21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173</v>
      </c>
      <c r="AU111" s="217" t="s">
        <v>82</v>
      </c>
      <c r="AV111" s="11" t="s">
        <v>80</v>
      </c>
      <c r="AW111" s="11" t="s">
        <v>36</v>
      </c>
      <c r="AX111" s="11" t="s">
        <v>72</v>
      </c>
      <c r="AY111" s="217" t="s">
        <v>162</v>
      </c>
    </row>
    <row r="112" spans="2:65" s="12" customFormat="1">
      <c r="B112" s="218"/>
      <c r="C112" s="219"/>
      <c r="D112" s="204" t="s">
        <v>173</v>
      </c>
      <c r="E112" s="220" t="s">
        <v>21</v>
      </c>
      <c r="F112" s="221" t="s">
        <v>195</v>
      </c>
      <c r="G112" s="219"/>
      <c r="H112" s="222">
        <v>100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173</v>
      </c>
      <c r="AU112" s="228" t="s">
        <v>82</v>
      </c>
      <c r="AV112" s="12" t="s">
        <v>82</v>
      </c>
      <c r="AW112" s="12" t="s">
        <v>36</v>
      </c>
      <c r="AX112" s="12" t="s">
        <v>72</v>
      </c>
      <c r="AY112" s="228" t="s">
        <v>162</v>
      </c>
    </row>
    <row r="113" spans="2:65" s="13" customFormat="1">
      <c r="B113" s="229"/>
      <c r="C113" s="230"/>
      <c r="D113" s="231" t="s">
        <v>173</v>
      </c>
      <c r="E113" s="232" t="s">
        <v>21</v>
      </c>
      <c r="F113" s="233" t="s">
        <v>177</v>
      </c>
      <c r="G113" s="230"/>
      <c r="H113" s="234">
        <v>100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173</v>
      </c>
      <c r="AU113" s="240" t="s">
        <v>82</v>
      </c>
      <c r="AV113" s="13" t="s">
        <v>169</v>
      </c>
      <c r="AW113" s="13" t="s">
        <v>36</v>
      </c>
      <c r="AX113" s="13" t="s">
        <v>80</v>
      </c>
      <c r="AY113" s="240" t="s">
        <v>162</v>
      </c>
    </row>
    <row r="114" spans="2:65" s="1" customFormat="1" ht="28.9" customHeight="1">
      <c r="B114" s="40"/>
      <c r="C114" s="192" t="s">
        <v>196</v>
      </c>
      <c r="D114" s="192" t="s">
        <v>164</v>
      </c>
      <c r="E114" s="193" t="s">
        <v>197</v>
      </c>
      <c r="F114" s="194" t="s">
        <v>198</v>
      </c>
      <c r="G114" s="195" t="s">
        <v>199</v>
      </c>
      <c r="H114" s="196">
        <v>20</v>
      </c>
      <c r="I114" s="197"/>
      <c r="J114" s="198">
        <f>ROUND(I114*H114,2)</f>
        <v>0</v>
      </c>
      <c r="K114" s="194" t="s">
        <v>168</v>
      </c>
      <c r="L114" s="60"/>
      <c r="M114" s="199" t="s">
        <v>21</v>
      </c>
      <c r="N114" s="200" t="s">
        <v>43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169</v>
      </c>
      <c r="AT114" s="23" t="s">
        <v>164</v>
      </c>
      <c r="AU114" s="23" t="s">
        <v>82</v>
      </c>
      <c r="AY114" s="23" t="s">
        <v>162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80</v>
      </c>
      <c r="BK114" s="203">
        <f>ROUND(I114*H114,2)</f>
        <v>0</v>
      </c>
      <c r="BL114" s="23" t="s">
        <v>169</v>
      </c>
      <c r="BM114" s="23" t="s">
        <v>1144</v>
      </c>
    </row>
    <row r="115" spans="2:65" s="1" customFormat="1" ht="27">
      <c r="B115" s="40"/>
      <c r="C115" s="62"/>
      <c r="D115" s="204" t="s">
        <v>171</v>
      </c>
      <c r="E115" s="62"/>
      <c r="F115" s="205" t="s">
        <v>201</v>
      </c>
      <c r="G115" s="62"/>
      <c r="H115" s="62"/>
      <c r="I115" s="162"/>
      <c r="J115" s="62"/>
      <c r="K115" s="62"/>
      <c r="L115" s="60"/>
      <c r="M115" s="206"/>
      <c r="N115" s="41"/>
      <c r="O115" s="41"/>
      <c r="P115" s="41"/>
      <c r="Q115" s="41"/>
      <c r="R115" s="41"/>
      <c r="S115" s="41"/>
      <c r="T115" s="77"/>
      <c r="AT115" s="23" t="s">
        <v>171</v>
      </c>
      <c r="AU115" s="23" t="s">
        <v>82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1140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1" customFormat="1">
      <c r="B117" s="207"/>
      <c r="C117" s="208"/>
      <c r="D117" s="204" t="s">
        <v>173</v>
      </c>
      <c r="E117" s="209" t="s">
        <v>21</v>
      </c>
      <c r="F117" s="210" t="s">
        <v>202</v>
      </c>
      <c r="G117" s="208"/>
      <c r="H117" s="211" t="s">
        <v>21</v>
      </c>
      <c r="I117" s="212"/>
      <c r="J117" s="208"/>
      <c r="K117" s="208"/>
      <c r="L117" s="213"/>
      <c r="M117" s="214"/>
      <c r="N117" s="215"/>
      <c r="O117" s="215"/>
      <c r="P117" s="215"/>
      <c r="Q117" s="215"/>
      <c r="R117" s="215"/>
      <c r="S117" s="215"/>
      <c r="T117" s="216"/>
      <c r="AT117" s="217" t="s">
        <v>173</v>
      </c>
      <c r="AU117" s="217" t="s">
        <v>82</v>
      </c>
      <c r="AV117" s="11" t="s">
        <v>80</v>
      </c>
      <c r="AW117" s="11" t="s">
        <v>36</v>
      </c>
      <c r="AX117" s="11" t="s">
        <v>72</v>
      </c>
      <c r="AY117" s="217" t="s">
        <v>162</v>
      </c>
    </row>
    <row r="118" spans="2:65" s="12" customFormat="1">
      <c r="B118" s="218"/>
      <c r="C118" s="219"/>
      <c r="D118" s="204" t="s">
        <v>173</v>
      </c>
      <c r="E118" s="220" t="s">
        <v>21</v>
      </c>
      <c r="F118" s="221" t="s">
        <v>203</v>
      </c>
      <c r="G118" s="219"/>
      <c r="H118" s="222">
        <v>20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173</v>
      </c>
      <c r="AU118" s="228" t="s">
        <v>82</v>
      </c>
      <c r="AV118" s="12" t="s">
        <v>82</v>
      </c>
      <c r="AW118" s="12" t="s">
        <v>36</v>
      </c>
      <c r="AX118" s="12" t="s">
        <v>72</v>
      </c>
      <c r="AY118" s="228" t="s">
        <v>162</v>
      </c>
    </row>
    <row r="119" spans="2:65" s="13" customFormat="1">
      <c r="B119" s="229"/>
      <c r="C119" s="230"/>
      <c r="D119" s="231" t="s">
        <v>173</v>
      </c>
      <c r="E119" s="232" t="s">
        <v>21</v>
      </c>
      <c r="F119" s="233" t="s">
        <v>177</v>
      </c>
      <c r="G119" s="230"/>
      <c r="H119" s="234">
        <v>20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173</v>
      </c>
      <c r="AU119" s="240" t="s">
        <v>82</v>
      </c>
      <c r="AV119" s="13" t="s">
        <v>169</v>
      </c>
      <c r="AW119" s="13" t="s">
        <v>36</v>
      </c>
      <c r="AX119" s="13" t="s">
        <v>80</v>
      </c>
      <c r="AY119" s="240" t="s">
        <v>162</v>
      </c>
    </row>
    <row r="120" spans="2:65" s="1" customFormat="1" ht="20.45" customHeight="1">
      <c r="B120" s="40"/>
      <c r="C120" s="192" t="s">
        <v>204</v>
      </c>
      <c r="D120" s="192" t="s">
        <v>164</v>
      </c>
      <c r="E120" s="193" t="s">
        <v>205</v>
      </c>
      <c r="F120" s="194" t="s">
        <v>206</v>
      </c>
      <c r="G120" s="195" t="s">
        <v>167</v>
      </c>
      <c r="H120" s="196">
        <v>147</v>
      </c>
      <c r="I120" s="197"/>
      <c r="J120" s="198">
        <f>ROUND(I120*H120,2)</f>
        <v>0</v>
      </c>
      <c r="K120" s="194" t="s">
        <v>168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169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169</v>
      </c>
      <c r="BM120" s="23" t="s">
        <v>1145</v>
      </c>
    </row>
    <row r="121" spans="2:65" s="1" customFormat="1" ht="27">
      <c r="B121" s="40"/>
      <c r="C121" s="62"/>
      <c r="D121" s="204" t="s">
        <v>171</v>
      </c>
      <c r="E121" s="62"/>
      <c r="F121" s="205" t="s">
        <v>208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1140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209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1" customFormat="1">
      <c r="B124" s="207"/>
      <c r="C124" s="208"/>
      <c r="D124" s="204" t="s">
        <v>173</v>
      </c>
      <c r="E124" s="209" t="s">
        <v>21</v>
      </c>
      <c r="F124" s="210" t="s">
        <v>210</v>
      </c>
      <c r="G124" s="208"/>
      <c r="H124" s="211" t="s">
        <v>21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173</v>
      </c>
      <c r="AU124" s="217" t="s">
        <v>82</v>
      </c>
      <c r="AV124" s="11" t="s">
        <v>80</v>
      </c>
      <c r="AW124" s="11" t="s">
        <v>36</v>
      </c>
      <c r="AX124" s="11" t="s">
        <v>72</v>
      </c>
      <c r="AY124" s="217" t="s">
        <v>162</v>
      </c>
    </row>
    <row r="125" spans="2:65" s="12" customFormat="1">
      <c r="B125" s="218"/>
      <c r="C125" s="219"/>
      <c r="D125" s="204" t="s">
        <v>173</v>
      </c>
      <c r="E125" s="220" t="s">
        <v>21</v>
      </c>
      <c r="F125" s="221" t="s">
        <v>1146</v>
      </c>
      <c r="G125" s="219"/>
      <c r="H125" s="222">
        <v>75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72</v>
      </c>
      <c r="AY125" s="228" t="s">
        <v>162</v>
      </c>
    </row>
    <row r="126" spans="2:65" s="11" customFormat="1">
      <c r="B126" s="207"/>
      <c r="C126" s="208"/>
      <c r="D126" s="204" t="s">
        <v>173</v>
      </c>
      <c r="E126" s="209" t="s">
        <v>21</v>
      </c>
      <c r="F126" s="210" t="s">
        <v>212</v>
      </c>
      <c r="G126" s="208"/>
      <c r="H126" s="211" t="s">
        <v>21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173</v>
      </c>
      <c r="AU126" s="217" t="s">
        <v>82</v>
      </c>
      <c r="AV126" s="11" t="s">
        <v>80</v>
      </c>
      <c r="AW126" s="11" t="s">
        <v>36</v>
      </c>
      <c r="AX126" s="11" t="s">
        <v>72</v>
      </c>
      <c r="AY126" s="217" t="s">
        <v>162</v>
      </c>
    </row>
    <row r="127" spans="2:65" s="12" customFormat="1">
      <c r="B127" s="218"/>
      <c r="C127" s="219"/>
      <c r="D127" s="204" t="s">
        <v>173</v>
      </c>
      <c r="E127" s="220" t="s">
        <v>21</v>
      </c>
      <c r="F127" s="221" t="s">
        <v>1147</v>
      </c>
      <c r="G127" s="219"/>
      <c r="H127" s="222">
        <v>72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173</v>
      </c>
      <c r="AU127" s="228" t="s">
        <v>82</v>
      </c>
      <c r="AV127" s="12" t="s">
        <v>82</v>
      </c>
      <c r="AW127" s="12" t="s">
        <v>36</v>
      </c>
      <c r="AX127" s="12" t="s">
        <v>72</v>
      </c>
      <c r="AY127" s="228" t="s">
        <v>162</v>
      </c>
    </row>
    <row r="128" spans="2:65" s="13" customFormat="1">
      <c r="B128" s="229"/>
      <c r="C128" s="230"/>
      <c r="D128" s="231" t="s">
        <v>173</v>
      </c>
      <c r="E128" s="232" t="s">
        <v>21</v>
      </c>
      <c r="F128" s="233" t="s">
        <v>177</v>
      </c>
      <c r="G128" s="230"/>
      <c r="H128" s="234">
        <v>147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173</v>
      </c>
      <c r="AU128" s="240" t="s">
        <v>82</v>
      </c>
      <c r="AV128" s="13" t="s">
        <v>169</v>
      </c>
      <c r="AW128" s="13" t="s">
        <v>36</v>
      </c>
      <c r="AX128" s="13" t="s">
        <v>80</v>
      </c>
      <c r="AY128" s="240" t="s">
        <v>162</v>
      </c>
    </row>
    <row r="129" spans="2:65" s="1" customFormat="1" ht="20.45" customHeight="1">
      <c r="B129" s="40"/>
      <c r="C129" s="192" t="s">
        <v>214</v>
      </c>
      <c r="D129" s="192" t="s">
        <v>164</v>
      </c>
      <c r="E129" s="193" t="s">
        <v>215</v>
      </c>
      <c r="F129" s="194" t="s">
        <v>216</v>
      </c>
      <c r="G129" s="195" t="s">
        <v>167</v>
      </c>
      <c r="H129" s="196">
        <v>281</v>
      </c>
      <c r="I129" s="197"/>
      <c r="J129" s="198">
        <f>ROUND(I129*H129,2)</f>
        <v>0</v>
      </c>
      <c r="K129" s="194" t="s">
        <v>168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169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169</v>
      </c>
      <c r="BM129" s="23" t="s">
        <v>1148</v>
      </c>
    </row>
    <row r="130" spans="2:65" s="1" customFormat="1" ht="27">
      <c r="B130" s="40"/>
      <c r="C130" s="62"/>
      <c r="D130" s="204" t="s">
        <v>171</v>
      </c>
      <c r="E130" s="62"/>
      <c r="F130" s="205" t="s">
        <v>218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1140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1" customFormat="1">
      <c r="B132" s="207"/>
      <c r="C132" s="208"/>
      <c r="D132" s="204" t="s">
        <v>173</v>
      </c>
      <c r="E132" s="209" t="s">
        <v>21</v>
      </c>
      <c r="F132" s="210" t="s">
        <v>219</v>
      </c>
      <c r="G132" s="208"/>
      <c r="H132" s="211" t="s">
        <v>21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173</v>
      </c>
      <c r="AU132" s="217" t="s">
        <v>82</v>
      </c>
      <c r="AV132" s="11" t="s">
        <v>80</v>
      </c>
      <c r="AW132" s="11" t="s">
        <v>36</v>
      </c>
      <c r="AX132" s="11" t="s">
        <v>72</v>
      </c>
      <c r="AY132" s="217" t="s">
        <v>162</v>
      </c>
    </row>
    <row r="133" spans="2:65" s="12" customFormat="1">
      <c r="B133" s="218"/>
      <c r="C133" s="219"/>
      <c r="D133" s="204" t="s">
        <v>173</v>
      </c>
      <c r="E133" s="220" t="s">
        <v>21</v>
      </c>
      <c r="F133" s="221" t="s">
        <v>960</v>
      </c>
      <c r="G133" s="219"/>
      <c r="H133" s="222">
        <v>159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173</v>
      </c>
      <c r="AU133" s="228" t="s">
        <v>82</v>
      </c>
      <c r="AV133" s="12" t="s">
        <v>82</v>
      </c>
      <c r="AW133" s="12" t="s">
        <v>36</v>
      </c>
      <c r="AX133" s="12" t="s">
        <v>72</v>
      </c>
      <c r="AY133" s="228" t="s">
        <v>162</v>
      </c>
    </row>
    <row r="134" spans="2:65" s="11" customFormat="1">
      <c r="B134" s="207"/>
      <c r="C134" s="208"/>
      <c r="D134" s="204" t="s">
        <v>173</v>
      </c>
      <c r="E134" s="209" t="s">
        <v>21</v>
      </c>
      <c r="F134" s="210" t="s">
        <v>221</v>
      </c>
      <c r="G134" s="208"/>
      <c r="H134" s="211" t="s">
        <v>21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173</v>
      </c>
      <c r="AU134" s="217" t="s">
        <v>82</v>
      </c>
      <c r="AV134" s="11" t="s">
        <v>80</v>
      </c>
      <c r="AW134" s="11" t="s">
        <v>36</v>
      </c>
      <c r="AX134" s="11" t="s">
        <v>72</v>
      </c>
      <c r="AY134" s="217" t="s">
        <v>162</v>
      </c>
    </row>
    <row r="135" spans="2:65" s="12" customFormat="1">
      <c r="B135" s="218"/>
      <c r="C135" s="219"/>
      <c r="D135" s="204" t="s">
        <v>173</v>
      </c>
      <c r="E135" s="220" t="s">
        <v>21</v>
      </c>
      <c r="F135" s="221" t="s">
        <v>1149</v>
      </c>
      <c r="G135" s="219"/>
      <c r="H135" s="222">
        <v>122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173</v>
      </c>
      <c r="AU135" s="228" t="s">
        <v>82</v>
      </c>
      <c r="AV135" s="12" t="s">
        <v>82</v>
      </c>
      <c r="AW135" s="12" t="s">
        <v>36</v>
      </c>
      <c r="AX135" s="12" t="s">
        <v>72</v>
      </c>
      <c r="AY135" s="228" t="s">
        <v>162</v>
      </c>
    </row>
    <row r="136" spans="2:65" s="13" customFormat="1">
      <c r="B136" s="229"/>
      <c r="C136" s="230"/>
      <c r="D136" s="231" t="s">
        <v>173</v>
      </c>
      <c r="E136" s="232" t="s">
        <v>21</v>
      </c>
      <c r="F136" s="233" t="s">
        <v>177</v>
      </c>
      <c r="G136" s="230"/>
      <c r="H136" s="234">
        <v>281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173</v>
      </c>
      <c r="AU136" s="240" t="s">
        <v>82</v>
      </c>
      <c r="AV136" s="13" t="s">
        <v>169</v>
      </c>
      <c r="AW136" s="13" t="s">
        <v>36</v>
      </c>
      <c r="AX136" s="13" t="s">
        <v>80</v>
      </c>
      <c r="AY136" s="240" t="s">
        <v>162</v>
      </c>
    </row>
    <row r="137" spans="2:65" s="1" customFormat="1" ht="20.45" customHeight="1">
      <c r="B137" s="40"/>
      <c r="C137" s="192" t="s">
        <v>223</v>
      </c>
      <c r="D137" s="192" t="s">
        <v>164</v>
      </c>
      <c r="E137" s="193" t="s">
        <v>224</v>
      </c>
      <c r="F137" s="194" t="s">
        <v>225</v>
      </c>
      <c r="G137" s="195" t="s">
        <v>167</v>
      </c>
      <c r="H137" s="196">
        <v>56.2</v>
      </c>
      <c r="I137" s="197"/>
      <c r="J137" s="198">
        <f>ROUND(I137*H137,2)</f>
        <v>0</v>
      </c>
      <c r="K137" s="194" t="s">
        <v>168</v>
      </c>
      <c r="L137" s="60"/>
      <c r="M137" s="199" t="s">
        <v>21</v>
      </c>
      <c r="N137" s="200" t="s">
        <v>43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169</v>
      </c>
      <c r="AT137" s="23" t="s">
        <v>164</v>
      </c>
      <c r="AU137" s="23" t="s">
        <v>82</v>
      </c>
      <c r="AY137" s="23" t="s">
        <v>162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80</v>
      </c>
      <c r="BK137" s="203">
        <f>ROUND(I137*H137,2)</f>
        <v>0</v>
      </c>
      <c r="BL137" s="23" t="s">
        <v>169</v>
      </c>
      <c r="BM137" s="23" t="s">
        <v>1150</v>
      </c>
    </row>
    <row r="138" spans="2:65" s="1" customFormat="1" ht="40.5">
      <c r="B138" s="40"/>
      <c r="C138" s="62"/>
      <c r="D138" s="204" t="s">
        <v>171</v>
      </c>
      <c r="E138" s="62"/>
      <c r="F138" s="205" t="s">
        <v>227</v>
      </c>
      <c r="G138" s="62"/>
      <c r="H138" s="62"/>
      <c r="I138" s="162"/>
      <c r="J138" s="62"/>
      <c r="K138" s="62"/>
      <c r="L138" s="60"/>
      <c r="M138" s="206"/>
      <c r="N138" s="41"/>
      <c r="O138" s="41"/>
      <c r="P138" s="41"/>
      <c r="Q138" s="41"/>
      <c r="R138" s="41"/>
      <c r="S138" s="41"/>
      <c r="T138" s="77"/>
      <c r="AT138" s="23" t="s">
        <v>171</v>
      </c>
      <c r="AU138" s="23" t="s">
        <v>82</v>
      </c>
    </row>
    <row r="139" spans="2:65" s="11" customFormat="1">
      <c r="B139" s="207"/>
      <c r="C139" s="208"/>
      <c r="D139" s="204" t="s">
        <v>173</v>
      </c>
      <c r="E139" s="209" t="s">
        <v>21</v>
      </c>
      <c r="F139" s="210" t="s">
        <v>228</v>
      </c>
      <c r="G139" s="208"/>
      <c r="H139" s="211" t="s">
        <v>21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173</v>
      </c>
      <c r="AU139" s="217" t="s">
        <v>82</v>
      </c>
      <c r="AV139" s="11" t="s">
        <v>80</v>
      </c>
      <c r="AW139" s="11" t="s">
        <v>36</v>
      </c>
      <c r="AX139" s="11" t="s">
        <v>72</v>
      </c>
      <c r="AY139" s="217" t="s">
        <v>162</v>
      </c>
    </row>
    <row r="140" spans="2:65" s="11" customFormat="1">
      <c r="B140" s="207"/>
      <c r="C140" s="208"/>
      <c r="D140" s="204" t="s">
        <v>173</v>
      </c>
      <c r="E140" s="209" t="s">
        <v>21</v>
      </c>
      <c r="F140" s="210" t="s">
        <v>229</v>
      </c>
      <c r="G140" s="208"/>
      <c r="H140" s="211" t="s">
        <v>21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173</v>
      </c>
      <c r="AU140" s="217" t="s">
        <v>82</v>
      </c>
      <c r="AV140" s="11" t="s">
        <v>80</v>
      </c>
      <c r="AW140" s="11" t="s">
        <v>36</v>
      </c>
      <c r="AX140" s="11" t="s">
        <v>72</v>
      </c>
      <c r="AY140" s="217" t="s">
        <v>162</v>
      </c>
    </row>
    <row r="141" spans="2:65" s="12" customFormat="1">
      <c r="B141" s="218"/>
      <c r="C141" s="219"/>
      <c r="D141" s="204" t="s">
        <v>173</v>
      </c>
      <c r="E141" s="220" t="s">
        <v>21</v>
      </c>
      <c r="F141" s="221" t="s">
        <v>1151</v>
      </c>
      <c r="G141" s="219"/>
      <c r="H141" s="222">
        <v>56.2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173</v>
      </c>
      <c r="AU141" s="228" t="s">
        <v>82</v>
      </c>
      <c r="AV141" s="12" t="s">
        <v>82</v>
      </c>
      <c r="AW141" s="12" t="s">
        <v>36</v>
      </c>
      <c r="AX141" s="12" t="s">
        <v>72</v>
      </c>
      <c r="AY141" s="228" t="s">
        <v>162</v>
      </c>
    </row>
    <row r="142" spans="2:65" s="13" customFormat="1">
      <c r="B142" s="229"/>
      <c r="C142" s="230"/>
      <c r="D142" s="231" t="s">
        <v>173</v>
      </c>
      <c r="E142" s="232" t="s">
        <v>21</v>
      </c>
      <c r="F142" s="233" t="s">
        <v>177</v>
      </c>
      <c r="G142" s="230"/>
      <c r="H142" s="234">
        <v>56.2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173</v>
      </c>
      <c r="AU142" s="240" t="s">
        <v>82</v>
      </c>
      <c r="AV142" s="13" t="s">
        <v>169</v>
      </c>
      <c r="AW142" s="13" t="s">
        <v>36</v>
      </c>
      <c r="AX142" s="13" t="s">
        <v>80</v>
      </c>
      <c r="AY142" s="240" t="s">
        <v>162</v>
      </c>
    </row>
    <row r="143" spans="2:65" s="1" customFormat="1" ht="20.45" customHeight="1">
      <c r="B143" s="40"/>
      <c r="C143" s="192" t="s">
        <v>231</v>
      </c>
      <c r="D143" s="192" t="s">
        <v>164</v>
      </c>
      <c r="E143" s="193" t="s">
        <v>232</v>
      </c>
      <c r="F143" s="194" t="s">
        <v>233</v>
      </c>
      <c r="G143" s="195" t="s">
        <v>167</v>
      </c>
      <c r="H143" s="196">
        <v>25</v>
      </c>
      <c r="I143" s="197"/>
      <c r="J143" s="198">
        <f>ROUND(I143*H143,2)</f>
        <v>0</v>
      </c>
      <c r="K143" s="194" t="s">
        <v>168</v>
      </c>
      <c r="L143" s="60"/>
      <c r="M143" s="199" t="s">
        <v>21</v>
      </c>
      <c r="N143" s="200" t="s">
        <v>43</v>
      </c>
      <c r="O143" s="41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3" t="s">
        <v>169</v>
      </c>
      <c r="AT143" s="23" t="s">
        <v>164</v>
      </c>
      <c r="AU143" s="23" t="s">
        <v>82</v>
      </c>
      <c r="AY143" s="23" t="s">
        <v>162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80</v>
      </c>
      <c r="BK143" s="203">
        <f>ROUND(I143*H143,2)</f>
        <v>0</v>
      </c>
      <c r="BL143" s="23" t="s">
        <v>169</v>
      </c>
      <c r="BM143" s="23" t="s">
        <v>1152</v>
      </c>
    </row>
    <row r="144" spans="2:65" s="1" customFormat="1" ht="27">
      <c r="B144" s="40"/>
      <c r="C144" s="62"/>
      <c r="D144" s="204" t="s">
        <v>171</v>
      </c>
      <c r="E144" s="62"/>
      <c r="F144" s="205" t="s">
        <v>235</v>
      </c>
      <c r="G144" s="62"/>
      <c r="H144" s="62"/>
      <c r="I144" s="162"/>
      <c r="J144" s="62"/>
      <c r="K144" s="62"/>
      <c r="L144" s="60"/>
      <c r="M144" s="206"/>
      <c r="N144" s="41"/>
      <c r="O144" s="41"/>
      <c r="P144" s="41"/>
      <c r="Q144" s="41"/>
      <c r="R144" s="41"/>
      <c r="S144" s="41"/>
      <c r="T144" s="77"/>
      <c r="AT144" s="23" t="s">
        <v>171</v>
      </c>
      <c r="AU144" s="23" t="s">
        <v>82</v>
      </c>
    </row>
    <row r="145" spans="2:65" s="11" customFormat="1">
      <c r="B145" s="207"/>
      <c r="C145" s="208"/>
      <c r="D145" s="204" t="s">
        <v>173</v>
      </c>
      <c r="E145" s="209" t="s">
        <v>21</v>
      </c>
      <c r="F145" s="210" t="s">
        <v>1140</v>
      </c>
      <c r="G145" s="208"/>
      <c r="H145" s="211" t="s">
        <v>21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173</v>
      </c>
      <c r="AU145" s="217" t="s">
        <v>82</v>
      </c>
      <c r="AV145" s="11" t="s">
        <v>80</v>
      </c>
      <c r="AW145" s="11" t="s">
        <v>36</v>
      </c>
      <c r="AX145" s="11" t="s">
        <v>72</v>
      </c>
      <c r="AY145" s="217" t="s">
        <v>162</v>
      </c>
    </row>
    <row r="146" spans="2:65" s="11" customFormat="1">
      <c r="B146" s="207"/>
      <c r="C146" s="208"/>
      <c r="D146" s="204" t="s">
        <v>173</v>
      </c>
      <c r="E146" s="209" t="s">
        <v>21</v>
      </c>
      <c r="F146" s="210" t="s">
        <v>236</v>
      </c>
      <c r="G146" s="208"/>
      <c r="H146" s="211" t="s">
        <v>21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173</v>
      </c>
      <c r="AU146" s="217" t="s">
        <v>82</v>
      </c>
      <c r="AV146" s="11" t="s">
        <v>80</v>
      </c>
      <c r="AW146" s="11" t="s">
        <v>36</v>
      </c>
      <c r="AX146" s="11" t="s">
        <v>72</v>
      </c>
      <c r="AY146" s="217" t="s">
        <v>162</v>
      </c>
    </row>
    <row r="147" spans="2:65" s="12" customFormat="1">
      <c r="B147" s="218"/>
      <c r="C147" s="219"/>
      <c r="D147" s="204" t="s">
        <v>173</v>
      </c>
      <c r="E147" s="220" t="s">
        <v>21</v>
      </c>
      <c r="F147" s="221" t="s">
        <v>336</v>
      </c>
      <c r="G147" s="219"/>
      <c r="H147" s="222">
        <v>25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173</v>
      </c>
      <c r="AU147" s="228" t="s">
        <v>82</v>
      </c>
      <c r="AV147" s="12" t="s">
        <v>82</v>
      </c>
      <c r="AW147" s="12" t="s">
        <v>36</v>
      </c>
      <c r="AX147" s="12" t="s">
        <v>72</v>
      </c>
      <c r="AY147" s="228" t="s">
        <v>162</v>
      </c>
    </row>
    <row r="148" spans="2:65" s="13" customFormat="1">
      <c r="B148" s="229"/>
      <c r="C148" s="230"/>
      <c r="D148" s="231" t="s">
        <v>173</v>
      </c>
      <c r="E148" s="232" t="s">
        <v>21</v>
      </c>
      <c r="F148" s="233" t="s">
        <v>177</v>
      </c>
      <c r="G148" s="230"/>
      <c r="H148" s="234">
        <v>25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173</v>
      </c>
      <c r="AU148" s="240" t="s">
        <v>82</v>
      </c>
      <c r="AV148" s="13" t="s">
        <v>169</v>
      </c>
      <c r="AW148" s="13" t="s">
        <v>36</v>
      </c>
      <c r="AX148" s="13" t="s">
        <v>80</v>
      </c>
      <c r="AY148" s="240" t="s">
        <v>162</v>
      </c>
    </row>
    <row r="149" spans="2:65" s="1" customFormat="1" ht="20.45" customHeight="1">
      <c r="B149" s="40"/>
      <c r="C149" s="192" t="s">
        <v>238</v>
      </c>
      <c r="D149" s="192" t="s">
        <v>164</v>
      </c>
      <c r="E149" s="193" t="s">
        <v>239</v>
      </c>
      <c r="F149" s="194" t="s">
        <v>240</v>
      </c>
      <c r="G149" s="195" t="s">
        <v>167</v>
      </c>
      <c r="H149" s="196">
        <v>5</v>
      </c>
      <c r="I149" s="197"/>
      <c r="J149" s="198">
        <f>ROUND(I149*H149,2)</f>
        <v>0</v>
      </c>
      <c r="K149" s="194" t="s">
        <v>168</v>
      </c>
      <c r="L149" s="60"/>
      <c r="M149" s="199" t="s">
        <v>21</v>
      </c>
      <c r="N149" s="200" t="s">
        <v>43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169</v>
      </c>
      <c r="AT149" s="23" t="s">
        <v>164</v>
      </c>
      <c r="AU149" s="23" t="s">
        <v>82</v>
      </c>
      <c r="AY149" s="23" t="s">
        <v>162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80</v>
      </c>
      <c r="BK149" s="203">
        <f>ROUND(I149*H149,2)</f>
        <v>0</v>
      </c>
      <c r="BL149" s="23" t="s">
        <v>169</v>
      </c>
      <c r="BM149" s="23" t="s">
        <v>1153</v>
      </c>
    </row>
    <row r="150" spans="2:65" s="1" customFormat="1" ht="27">
      <c r="B150" s="40"/>
      <c r="C150" s="62"/>
      <c r="D150" s="204" t="s">
        <v>171</v>
      </c>
      <c r="E150" s="62"/>
      <c r="F150" s="205" t="s">
        <v>242</v>
      </c>
      <c r="G150" s="62"/>
      <c r="H150" s="62"/>
      <c r="I150" s="162"/>
      <c r="J150" s="62"/>
      <c r="K150" s="62"/>
      <c r="L150" s="60"/>
      <c r="M150" s="206"/>
      <c r="N150" s="41"/>
      <c r="O150" s="41"/>
      <c r="P150" s="41"/>
      <c r="Q150" s="41"/>
      <c r="R150" s="41"/>
      <c r="S150" s="41"/>
      <c r="T150" s="77"/>
      <c r="AT150" s="23" t="s">
        <v>171</v>
      </c>
      <c r="AU150" s="23" t="s">
        <v>82</v>
      </c>
    </row>
    <row r="151" spans="2:65" s="11" customFormat="1">
      <c r="B151" s="207"/>
      <c r="C151" s="208"/>
      <c r="D151" s="204" t="s">
        <v>173</v>
      </c>
      <c r="E151" s="209" t="s">
        <v>21</v>
      </c>
      <c r="F151" s="210" t="s">
        <v>243</v>
      </c>
      <c r="G151" s="208"/>
      <c r="H151" s="211" t="s">
        <v>21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173</v>
      </c>
      <c r="AU151" s="217" t="s">
        <v>82</v>
      </c>
      <c r="AV151" s="11" t="s">
        <v>80</v>
      </c>
      <c r="AW151" s="11" t="s">
        <v>36</v>
      </c>
      <c r="AX151" s="11" t="s">
        <v>72</v>
      </c>
      <c r="AY151" s="217" t="s">
        <v>162</v>
      </c>
    </row>
    <row r="152" spans="2:65" s="11" customFormat="1">
      <c r="B152" s="207"/>
      <c r="C152" s="208"/>
      <c r="D152" s="204" t="s">
        <v>173</v>
      </c>
      <c r="E152" s="209" t="s">
        <v>21</v>
      </c>
      <c r="F152" s="210" t="s">
        <v>229</v>
      </c>
      <c r="G152" s="208"/>
      <c r="H152" s="211" t="s">
        <v>21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173</v>
      </c>
      <c r="AU152" s="217" t="s">
        <v>82</v>
      </c>
      <c r="AV152" s="11" t="s">
        <v>80</v>
      </c>
      <c r="AW152" s="11" t="s">
        <v>36</v>
      </c>
      <c r="AX152" s="11" t="s">
        <v>72</v>
      </c>
      <c r="AY152" s="217" t="s">
        <v>162</v>
      </c>
    </row>
    <row r="153" spans="2:65" s="12" customFormat="1">
      <c r="B153" s="218"/>
      <c r="C153" s="219"/>
      <c r="D153" s="204" t="s">
        <v>173</v>
      </c>
      <c r="E153" s="220" t="s">
        <v>21</v>
      </c>
      <c r="F153" s="221" t="s">
        <v>1154</v>
      </c>
      <c r="G153" s="219"/>
      <c r="H153" s="222">
        <v>5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173</v>
      </c>
      <c r="AU153" s="228" t="s">
        <v>82</v>
      </c>
      <c r="AV153" s="12" t="s">
        <v>82</v>
      </c>
      <c r="AW153" s="12" t="s">
        <v>36</v>
      </c>
      <c r="AX153" s="12" t="s">
        <v>72</v>
      </c>
      <c r="AY153" s="228" t="s">
        <v>162</v>
      </c>
    </row>
    <row r="154" spans="2:65" s="13" customFormat="1">
      <c r="B154" s="229"/>
      <c r="C154" s="230"/>
      <c r="D154" s="231" t="s">
        <v>173</v>
      </c>
      <c r="E154" s="232" t="s">
        <v>21</v>
      </c>
      <c r="F154" s="233" t="s">
        <v>177</v>
      </c>
      <c r="G154" s="230"/>
      <c r="H154" s="234">
        <v>5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173</v>
      </c>
      <c r="AU154" s="240" t="s">
        <v>82</v>
      </c>
      <c r="AV154" s="13" t="s">
        <v>169</v>
      </c>
      <c r="AW154" s="13" t="s">
        <v>36</v>
      </c>
      <c r="AX154" s="13" t="s">
        <v>80</v>
      </c>
      <c r="AY154" s="240" t="s">
        <v>162</v>
      </c>
    </row>
    <row r="155" spans="2:65" s="1" customFormat="1" ht="20.45" customHeight="1">
      <c r="B155" s="40"/>
      <c r="C155" s="192" t="s">
        <v>245</v>
      </c>
      <c r="D155" s="192" t="s">
        <v>164</v>
      </c>
      <c r="E155" s="193" t="s">
        <v>246</v>
      </c>
      <c r="F155" s="194" t="s">
        <v>247</v>
      </c>
      <c r="G155" s="195" t="s">
        <v>167</v>
      </c>
      <c r="H155" s="196">
        <v>5.8319999999999999</v>
      </c>
      <c r="I155" s="197"/>
      <c r="J155" s="198">
        <f>ROUND(I155*H155,2)</f>
        <v>0</v>
      </c>
      <c r="K155" s="194" t="s">
        <v>168</v>
      </c>
      <c r="L155" s="60"/>
      <c r="M155" s="199" t="s">
        <v>21</v>
      </c>
      <c r="N155" s="200" t="s">
        <v>43</v>
      </c>
      <c r="O155" s="41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3" t="s">
        <v>169</v>
      </c>
      <c r="AT155" s="23" t="s">
        <v>164</v>
      </c>
      <c r="AU155" s="23" t="s">
        <v>82</v>
      </c>
      <c r="AY155" s="23" t="s">
        <v>162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3" t="s">
        <v>80</v>
      </c>
      <c r="BK155" s="203">
        <f>ROUND(I155*H155,2)</f>
        <v>0</v>
      </c>
      <c r="BL155" s="23" t="s">
        <v>169</v>
      </c>
      <c r="BM155" s="23" t="s">
        <v>1155</v>
      </c>
    </row>
    <row r="156" spans="2:65" s="1" customFormat="1" ht="27">
      <c r="B156" s="40"/>
      <c r="C156" s="62"/>
      <c r="D156" s="204" t="s">
        <v>171</v>
      </c>
      <c r="E156" s="62"/>
      <c r="F156" s="205" t="s">
        <v>249</v>
      </c>
      <c r="G156" s="62"/>
      <c r="H156" s="62"/>
      <c r="I156" s="162"/>
      <c r="J156" s="62"/>
      <c r="K156" s="62"/>
      <c r="L156" s="60"/>
      <c r="M156" s="206"/>
      <c r="N156" s="41"/>
      <c r="O156" s="41"/>
      <c r="P156" s="41"/>
      <c r="Q156" s="41"/>
      <c r="R156" s="41"/>
      <c r="S156" s="41"/>
      <c r="T156" s="77"/>
      <c r="AT156" s="23" t="s">
        <v>171</v>
      </c>
      <c r="AU156" s="23" t="s">
        <v>82</v>
      </c>
    </row>
    <row r="157" spans="2:65" s="11" customFormat="1">
      <c r="B157" s="207"/>
      <c r="C157" s="208"/>
      <c r="D157" s="204" t="s">
        <v>173</v>
      </c>
      <c r="E157" s="209" t="s">
        <v>21</v>
      </c>
      <c r="F157" s="210" t="s">
        <v>1140</v>
      </c>
      <c r="G157" s="208"/>
      <c r="H157" s="211" t="s">
        <v>21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173</v>
      </c>
      <c r="AU157" s="217" t="s">
        <v>82</v>
      </c>
      <c r="AV157" s="11" t="s">
        <v>80</v>
      </c>
      <c r="AW157" s="11" t="s">
        <v>36</v>
      </c>
      <c r="AX157" s="11" t="s">
        <v>72</v>
      </c>
      <c r="AY157" s="217" t="s">
        <v>162</v>
      </c>
    </row>
    <row r="158" spans="2:65" s="11" customFormat="1">
      <c r="B158" s="207"/>
      <c r="C158" s="208"/>
      <c r="D158" s="204" t="s">
        <v>173</v>
      </c>
      <c r="E158" s="209" t="s">
        <v>21</v>
      </c>
      <c r="F158" s="210" t="s">
        <v>250</v>
      </c>
      <c r="G158" s="208"/>
      <c r="H158" s="211" t="s">
        <v>21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173</v>
      </c>
      <c r="AU158" s="217" t="s">
        <v>82</v>
      </c>
      <c r="AV158" s="11" t="s">
        <v>80</v>
      </c>
      <c r="AW158" s="11" t="s">
        <v>36</v>
      </c>
      <c r="AX158" s="11" t="s">
        <v>72</v>
      </c>
      <c r="AY158" s="217" t="s">
        <v>162</v>
      </c>
    </row>
    <row r="159" spans="2:65" s="12" customFormat="1">
      <c r="B159" s="218"/>
      <c r="C159" s="219"/>
      <c r="D159" s="204" t="s">
        <v>173</v>
      </c>
      <c r="E159" s="220" t="s">
        <v>21</v>
      </c>
      <c r="F159" s="221" t="s">
        <v>1156</v>
      </c>
      <c r="G159" s="219"/>
      <c r="H159" s="222">
        <v>5.8319999999999999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173</v>
      </c>
      <c r="AU159" s="228" t="s">
        <v>82</v>
      </c>
      <c r="AV159" s="12" t="s">
        <v>82</v>
      </c>
      <c r="AW159" s="12" t="s">
        <v>36</v>
      </c>
      <c r="AX159" s="12" t="s">
        <v>72</v>
      </c>
      <c r="AY159" s="228" t="s">
        <v>162</v>
      </c>
    </row>
    <row r="160" spans="2:65" s="13" customFormat="1">
      <c r="B160" s="229"/>
      <c r="C160" s="230"/>
      <c r="D160" s="231" t="s">
        <v>173</v>
      </c>
      <c r="E160" s="232" t="s">
        <v>21</v>
      </c>
      <c r="F160" s="233" t="s">
        <v>177</v>
      </c>
      <c r="G160" s="230"/>
      <c r="H160" s="234">
        <v>5.8319999999999999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173</v>
      </c>
      <c r="AU160" s="240" t="s">
        <v>82</v>
      </c>
      <c r="AV160" s="13" t="s">
        <v>169</v>
      </c>
      <c r="AW160" s="13" t="s">
        <v>36</v>
      </c>
      <c r="AX160" s="13" t="s">
        <v>80</v>
      </c>
      <c r="AY160" s="240" t="s">
        <v>162</v>
      </c>
    </row>
    <row r="161" spans="2:65" s="1" customFormat="1" ht="20.45" customHeight="1">
      <c r="B161" s="40"/>
      <c r="C161" s="192" t="s">
        <v>252</v>
      </c>
      <c r="D161" s="192" t="s">
        <v>164</v>
      </c>
      <c r="E161" s="193" t="s">
        <v>253</v>
      </c>
      <c r="F161" s="194" t="s">
        <v>254</v>
      </c>
      <c r="G161" s="195" t="s">
        <v>167</v>
      </c>
      <c r="H161" s="196">
        <v>34.167999999999999</v>
      </c>
      <c r="I161" s="197"/>
      <c r="J161" s="198">
        <f>ROUND(I161*H161,2)</f>
        <v>0</v>
      </c>
      <c r="K161" s="194" t="s">
        <v>168</v>
      </c>
      <c r="L161" s="60"/>
      <c r="M161" s="199" t="s">
        <v>21</v>
      </c>
      <c r="N161" s="200" t="s">
        <v>43</v>
      </c>
      <c r="O161" s="41"/>
      <c r="P161" s="201">
        <f>O161*H161</f>
        <v>0</v>
      </c>
      <c r="Q161" s="201">
        <v>1.7049999999999999E-2</v>
      </c>
      <c r="R161" s="201">
        <f>Q161*H161</f>
        <v>0.58256439999999998</v>
      </c>
      <c r="S161" s="201">
        <v>0</v>
      </c>
      <c r="T161" s="202">
        <f>S161*H161</f>
        <v>0</v>
      </c>
      <c r="AR161" s="23" t="s">
        <v>169</v>
      </c>
      <c r="AT161" s="23" t="s">
        <v>164</v>
      </c>
      <c r="AU161" s="23" t="s">
        <v>82</v>
      </c>
      <c r="AY161" s="23" t="s">
        <v>162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3" t="s">
        <v>80</v>
      </c>
      <c r="BK161" s="203">
        <f>ROUND(I161*H161,2)</f>
        <v>0</v>
      </c>
      <c r="BL161" s="23" t="s">
        <v>169</v>
      </c>
      <c r="BM161" s="23" t="s">
        <v>1157</v>
      </c>
    </row>
    <row r="162" spans="2:65" s="1" customFormat="1" ht="40.5">
      <c r="B162" s="40"/>
      <c r="C162" s="62"/>
      <c r="D162" s="204" t="s">
        <v>171</v>
      </c>
      <c r="E162" s="62"/>
      <c r="F162" s="205" t="s">
        <v>256</v>
      </c>
      <c r="G162" s="62"/>
      <c r="H162" s="62"/>
      <c r="I162" s="162"/>
      <c r="J162" s="62"/>
      <c r="K162" s="62"/>
      <c r="L162" s="60"/>
      <c r="M162" s="206"/>
      <c r="N162" s="41"/>
      <c r="O162" s="41"/>
      <c r="P162" s="41"/>
      <c r="Q162" s="41"/>
      <c r="R162" s="41"/>
      <c r="S162" s="41"/>
      <c r="T162" s="77"/>
      <c r="AT162" s="23" t="s">
        <v>171</v>
      </c>
      <c r="AU162" s="23" t="s">
        <v>82</v>
      </c>
    </row>
    <row r="163" spans="2:65" s="11" customFormat="1">
      <c r="B163" s="207"/>
      <c r="C163" s="208"/>
      <c r="D163" s="204" t="s">
        <v>173</v>
      </c>
      <c r="E163" s="209" t="s">
        <v>21</v>
      </c>
      <c r="F163" s="210" t="s">
        <v>1140</v>
      </c>
      <c r="G163" s="208"/>
      <c r="H163" s="211" t="s">
        <v>21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173</v>
      </c>
      <c r="AU163" s="217" t="s">
        <v>82</v>
      </c>
      <c r="AV163" s="11" t="s">
        <v>80</v>
      </c>
      <c r="AW163" s="11" t="s">
        <v>36</v>
      </c>
      <c r="AX163" s="11" t="s">
        <v>72</v>
      </c>
      <c r="AY163" s="217" t="s">
        <v>162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257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1158</v>
      </c>
      <c r="G165" s="219"/>
      <c r="H165" s="222">
        <v>34.167999999999999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34.167999999999999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259</v>
      </c>
      <c r="D167" s="192" t="s">
        <v>164</v>
      </c>
      <c r="E167" s="193" t="s">
        <v>280</v>
      </c>
      <c r="F167" s="194" t="s">
        <v>281</v>
      </c>
      <c r="G167" s="195" t="s">
        <v>282</v>
      </c>
      <c r="H167" s="196">
        <v>381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1.7149999999999999E-2</v>
      </c>
      <c r="R167" s="201">
        <f>Q167*H167</f>
        <v>6.5341499999999995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1159</v>
      </c>
    </row>
    <row r="168" spans="2:65" s="1" customFormat="1" ht="27">
      <c r="B168" s="40"/>
      <c r="C168" s="62"/>
      <c r="D168" s="204" t="s">
        <v>171</v>
      </c>
      <c r="E168" s="62"/>
      <c r="F168" s="205" t="s">
        <v>284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1140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1" customFormat="1">
      <c r="B170" s="207"/>
      <c r="C170" s="208"/>
      <c r="D170" s="204" t="s">
        <v>173</v>
      </c>
      <c r="E170" s="209" t="s">
        <v>21</v>
      </c>
      <c r="F170" s="210" t="s">
        <v>285</v>
      </c>
      <c r="G170" s="208"/>
      <c r="H170" s="211" t="s">
        <v>21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173</v>
      </c>
      <c r="AU170" s="217" t="s">
        <v>82</v>
      </c>
      <c r="AV170" s="11" t="s">
        <v>80</v>
      </c>
      <c r="AW170" s="11" t="s">
        <v>36</v>
      </c>
      <c r="AX170" s="11" t="s">
        <v>72</v>
      </c>
      <c r="AY170" s="217" t="s">
        <v>162</v>
      </c>
    </row>
    <row r="171" spans="2:65" s="12" customFormat="1">
      <c r="B171" s="218"/>
      <c r="C171" s="219"/>
      <c r="D171" s="204" t="s">
        <v>173</v>
      </c>
      <c r="E171" s="220" t="s">
        <v>21</v>
      </c>
      <c r="F171" s="221" t="s">
        <v>1160</v>
      </c>
      <c r="G171" s="219"/>
      <c r="H171" s="222">
        <v>381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173</v>
      </c>
      <c r="AU171" s="228" t="s">
        <v>82</v>
      </c>
      <c r="AV171" s="12" t="s">
        <v>82</v>
      </c>
      <c r="AW171" s="12" t="s">
        <v>36</v>
      </c>
      <c r="AX171" s="12" t="s">
        <v>72</v>
      </c>
      <c r="AY171" s="228" t="s">
        <v>162</v>
      </c>
    </row>
    <row r="172" spans="2:65" s="13" customFormat="1">
      <c r="B172" s="229"/>
      <c r="C172" s="230"/>
      <c r="D172" s="231" t="s">
        <v>173</v>
      </c>
      <c r="E172" s="232" t="s">
        <v>21</v>
      </c>
      <c r="F172" s="233" t="s">
        <v>177</v>
      </c>
      <c r="G172" s="230"/>
      <c r="H172" s="234">
        <v>381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173</v>
      </c>
      <c r="AU172" s="240" t="s">
        <v>82</v>
      </c>
      <c r="AV172" s="13" t="s">
        <v>169</v>
      </c>
      <c r="AW172" s="13" t="s">
        <v>36</v>
      </c>
      <c r="AX172" s="13" t="s">
        <v>80</v>
      </c>
      <c r="AY172" s="240" t="s">
        <v>162</v>
      </c>
    </row>
    <row r="173" spans="2:65" s="1" customFormat="1" ht="20.45" customHeight="1">
      <c r="B173" s="40"/>
      <c r="C173" s="192" t="s">
        <v>265</v>
      </c>
      <c r="D173" s="192" t="s">
        <v>164</v>
      </c>
      <c r="E173" s="193" t="s">
        <v>288</v>
      </c>
      <c r="F173" s="194" t="s">
        <v>289</v>
      </c>
      <c r="G173" s="195" t="s">
        <v>282</v>
      </c>
      <c r="H173" s="196">
        <v>84</v>
      </c>
      <c r="I173" s="197"/>
      <c r="J173" s="198">
        <f>ROUND(I173*H173,2)</f>
        <v>0</v>
      </c>
      <c r="K173" s="194" t="s">
        <v>168</v>
      </c>
      <c r="L173" s="60"/>
      <c r="M173" s="199" t="s">
        <v>21</v>
      </c>
      <c r="N173" s="200" t="s">
        <v>43</v>
      </c>
      <c r="O173" s="41"/>
      <c r="P173" s="201">
        <f>O173*H173</f>
        <v>0</v>
      </c>
      <c r="Q173" s="201">
        <v>1.9E-2</v>
      </c>
      <c r="R173" s="201">
        <f>Q173*H173</f>
        <v>1.5959999999999999</v>
      </c>
      <c r="S173" s="201">
        <v>0</v>
      </c>
      <c r="T173" s="202">
        <f>S173*H173</f>
        <v>0</v>
      </c>
      <c r="AR173" s="23" t="s">
        <v>169</v>
      </c>
      <c r="AT173" s="23" t="s">
        <v>164</v>
      </c>
      <c r="AU173" s="23" t="s">
        <v>82</v>
      </c>
      <c r="AY173" s="23" t="s">
        <v>162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80</v>
      </c>
      <c r="BK173" s="203">
        <f>ROUND(I173*H173,2)</f>
        <v>0</v>
      </c>
      <c r="BL173" s="23" t="s">
        <v>169</v>
      </c>
      <c r="BM173" s="23" t="s">
        <v>1161</v>
      </c>
    </row>
    <row r="174" spans="2:65" s="1" customFormat="1" ht="27">
      <c r="B174" s="40"/>
      <c r="C174" s="62"/>
      <c r="D174" s="204" t="s">
        <v>171</v>
      </c>
      <c r="E174" s="62"/>
      <c r="F174" s="205" t="s">
        <v>291</v>
      </c>
      <c r="G174" s="62"/>
      <c r="H174" s="62"/>
      <c r="I174" s="162"/>
      <c r="J174" s="62"/>
      <c r="K174" s="62"/>
      <c r="L174" s="60"/>
      <c r="M174" s="206"/>
      <c r="N174" s="41"/>
      <c r="O174" s="41"/>
      <c r="P174" s="41"/>
      <c r="Q174" s="41"/>
      <c r="R174" s="41"/>
      <c r="S174" s="41"/>
      <c r="T174" s="77"/>
      <c r="AT174" s="23" t="s">
        <v>171</v>
      </c>
      <c r="AU174" s="23" t="s">
        <v>82</v>
      </c>
    </row>
    <row r="175" spans="2:65" s="11" customFormat="1">
      <c r="B175" s="207"/>
      <c r="C175" s="208"/>
      <c r="D175" s="204" t="s">
        <v>173</v>
      </c>
      <c r="E175" s="209" t="s">
        <v>21</v>
      </c>
      <c r="F175" s="210" t="s">
        <v>1140</v>
      </c>
      <c r="G175" s="208"/>
      <c r="H175" s="211" t="s">
        <v>21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173</v>
      </c>
      <c r="AU175" s="217" t="s">
        <v>82</v>
      </c>
      <c r="AV175" s="11" t="s">
        <v>80</v>
      </c>
      <c r="AW175" s="11" t="s">
        <v>36</v>
      </c>
      <c r="AX175" s="11" t="s">
        <v>72</v>
      </c>
      <c r="AY175" s="217" t="s">
        <v>162</v>
      </c>
    </row>
    <row r="176" spans="2:65" s="11" customFormat="1">
      <c r="B176" s="207"/>
      <c r="C176" s="208"/>
      <c r="D176" s="204" t="s">
        <v>173</v>
      </c>
      <c r="E176" s="209" t="s">
        <v>21</v>
      </c>
      <c r="F176" s="210" t="s">
        <v>292</v>
      </c>
      <c r="G176" s="208"/>
      <c r="H176" s="211" t="s">
        <v>21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173</v>
      </c>
      <c r="AU176" s="217" t="s">
        <v>82</v>
      </c>
      <c r="AV176" s="11" t="s">
        <v>80</v>
      </c>
      <c r="AW176" s="11" t="s">
        <v>36</v>
      </c>
      <c r="AX176" s="11" t="s">
        <v>72</v>
      </c>
      <c r="AY176" s="217" t="s">
        <v>162</v>
      </c>
    </row>
    <row r="177" spans="2:65" s="12" customFormat="1">
      <c r="B177" s="218"/>
      <c r="C177" s="219"/>
      <c r="D177" s="204" t="s">
        <v>173</v>
      </c>
      <c r="E177" s="220" t="s">
        <v>21</v>
      </c>
      <c r="F177" s="221" t="s">
        <v>697</v>
      </c>
      <c r="G177" s="219"/>
      <c r="H177" s="222">
        <v>41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173</v>
      </c>
      <c r="AU177" s="228" t="s">
        <v>82</v>
      </c>
      <c r="AV177" s="12" t="s">
        <v>82</v>
      </c>
      <c r="AW177" s="12" t="s">
        <v>36</v>
      </c>
      <c r="AX177" s="12" t="s">
        <v>72</v>
      </c>
      <c r="AY177" s="228" t="s">
        <v>162</v>
      </c>
    </row>
    <row r="178" spans="2:65" s="12" customFormat="1">
      <c r="B178" s="218"/>
      <c r="C178" s="219"/>
      <c r="D178" s="204" t="s">
        <v>173</v>
      </c>
      <c r="E178" s="220" t="s">
        <v>21</v>
      </c>
      <c r="F178" s="221" t="s">
        <v>419</v>
      </c>
      <c r="G178" s="219"/>
      <c r="H178" s="222">
        <v>43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173</v>
      </c>
      <c r="AU178" s="228" t="s">
        <v>82</v>
      </c>
      <c r="AV178" s="12" t="s">
        <v>82</v>
      </c>
      <c r="AW178" s="12" t="s">
        <v>36</v>
      </c>
      <c r="AX178" s="12" t="s">
        <v>72</v>
      </c>
      <c r="AY178" s="228" t="s">
        <v>162</v>
      </c>
    </row>
    <row r="179" spans="2:65" s="13" customFormat="1">
      <c r="B179" s="229"/>
      <c r="C179" s="230"/>
      <c r="D179" s="231" t="s">
        <v>173</v>
      </c>
      <c r="E179" s="232" t="s">
        <v>21</v>
      </c>
      <c r="F179" s="233" t="s">
        <v>177</v>
      </c>
      <c r="G179" s="230"/>
      <c r="H179" s="234">
        <v>84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173</v>
      </c>
      <c r="AU179" s="240" t="s">
        <v>82</v>
      </c>
      <c r="AV179" s="13" t="s">
        <v>169</v>
      </c>
      <c r="AW179" s="13" t="s">
        <v>36</v>
      </c>
      <c r="AX179" s="13" t="s">
        <v>80</v>
      </c>
      <c r="AY179" s="240" t="s">
        <v>162</v>
      </c>
    </row>
    <row r="180" spans="2:65" s="1" customFormat="1" ht="20.45" customHeight="1">
      <c r="B180" s="40"/>
      <c r="C180" s="192" t="s">
        <v>10</v>
      </c>
      <c r="D180" s="192" t="s">
        <v>164</v>
      </c>
      <c r="E180" s="193" t="s">
        <v>295</v>
      </c>
      <c r="F180" s="194" t="s">
        <v>296</v>
      </c>
      <c r="G180" s="195" t="s">
        <v>282</v>
      </c>
      <c r="H180" s="196">
        <v>383</v>
      </c>
      <c r="I180" s="197"/>
      <c r="J180" s="198">
        <f>ROUND(I180*H180,2)</f>
        <v>0</v>
      </c>
      <c r="K180" s="194" t="s">
        <v>21</v>
      </c>
      <c r="L180" s="60"/>
      <c r="M180" s="199" t="s">
        <v>21</v>
      </c>
      <c r="N180" s="200" t="s">
        <v>43</v>
      </c>
      <c r="O180" s="41"/>
      <c r="P180" s="201">
        <f>O180*H180</f>
        <v>0</v>
      </c>
      <c r="Q180" s="201">
        <v>1.7149999999999999E-2</v>
      </c>
      <c r="R180" s="201">
        <f>Q180*H180</f>
        <v>6.5684499999999995</v>
      </c>
      <c r="S180" s="201">
        <v>0</v>
      </c>
      <c r="T180" s="202">
        <f>S180*H180</f>
        <v>0</v>
      </c>
      <c r="AR180" s="23" t="s">
        <v>169</v>
      </c>
      <c r="AT180" s="23" t="s">
        <v>164</v>
      </c>
      <c r="AU180" s="23" t="s">
        <v>82</v>
      </c>
      <c r="AY180" s="23" t="s">
        <v>162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80</v>
      </c>
      <c r="BK180" s="203">
        <f>ROUND(I180*H180,2)</f>
        <v>0</v>
      </c>
      <c r="BL180" s="23" t="s">
        <v>169</v>
      </c>
      <c r="BM180" s="23" t="s">
        <v>1162</v>
      </c>
    </row>
    <row r="181" spans="2:65" s="1" customFormat="1">
      <c r="B181" s="40"/>
      <c r="C181" s="62"/>
      <c r="D181" s="204" t="s">
        <v>171</v>
      </c>
      <c r="E181" s="62"/>
      <c r="F181" s="205" t="s">
        <v>296</v>
      </c>
      <c r="G181" s="62"/>
      <c r="H181" s="62"/>
      <c r="I181" s="162"/>
      <c r="J181" s="62"/>
      <c r="K181" s="62"/>
      <c r="L181" s="60"/>
      <c r="M181" s="206"/>
      <c r="N181" s="41"/>
      <c r="O181" s="41"/>
      <c r="P181" s="41"/>
      <c r="Q181" s="41"/>
      <c r="R181" s="41"/>
      <c r="S181" s="41"/>
      <c r="T181" s="77"/>
      <c r="AT181" s="23" t="s">
        <v>171</v>
      </c>
      <c r="AU181" s="23" t="s">
        <v>82</v>
      </c>
    </row>
    <row r="182" spans="2:65" s="11" customFormat="1">
      <c r="B182" s="207"/>
      <c r="C182" s="208"/>
      <c r="D182" s="204" t="s">
        <v>173</v>
      </c>
      <c r="E182" s="209" t="s">
        <v>21</v>
      </c>
      <c r="F182" s="210" t="s">
        <v>1140</v>
      </c>
      <c r="G182" s="208"/>
      <c r="H182" s="211" t="s">
        <v>21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173</v>
      </c>
      <c r="AU182" s="217" t="s">
        <v>82</v>
      </c>
      <c r="AV182" s="11" t="s">
        <v>80</v>
      </c>
      <c r="AW182" s="11" t="s">
        <v>36</v>
      </c>
      <c r="AX182" s="11" t="s">
        <v>72</v>
      </c>
      <c r="AY182" s="217" t="s">
        <v>162</v>
      </c>
    </row>
    <row r="183" spans="2:65" s="11" customFormat="1">
      <c r="B183" s="207"/>
      <c r="C183" s="208"/>
      <c r="D183" s="204" t="s">
        <v>173</v>
      </c>
      <c r="E183" s="209" t="s">
        <v>21</v>
      </c>
      <c r="F183" s="210" t="s">
        <v>298</v>
      </c>
      <c r="G183" s="208"/>
      <c r="H183" s="211" t="s">
        <v>21</v>
      </c>
      <c r="I183" s="212"/>
      <c r="J183" s="208"/>
      <c r="K183" s="208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173</v>
      </c>
      <c r="AU183" s="217" t="s">
        <v>82</v>
      </c>
      <c r="AV183" s="11" t="s">
        <v>80</v>
      </c>
      <c r="AW183" s="11" t="s">
        <v>36</v>
      </c>
      <c r="AX183" s="11" t="s">
        <v>72</v>
      </c>
      <c r="AY183" s="217" t="s">
        <v>162</v>
      </c>
    </row>
    <row r="184" spans="2:65" s="12" customFormat="1">
      <c r="B184" s="218"/>
      <c r="C184" s="219"/>
      <c r="D184" s="204" t="s">
        <v>173</v>
      </c>
      <c r="E184" s="220" t="s">
        <v>21</v>
      </c>
      <c r="F184" s="221" t="s">
        <v>299</v>
      </c>
      <c r="G184" s="219"/>
      <c r="H184" s="222">
        <v>383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173</v>
      </c>
      <c r="AU184" s="228" t="s">
        <v>82</v>
      </c>
      <c r="AV184" s="12" t="s">
        <v>82</v>
      </c>
      <c r="AW184" s="12" t="s">
        <v>36</v>
      </c>
      <c r="AX184" s="12" t="s">
        <v>72</v>
      </c>
      <c r="AY184" s="228" t="s">
        <v>162</v>
      </c>
    </row>
    <row r="185" spans="2:65" s="13" customFormat="1">
      <c r="B185" s="229"/>
      <c r="C185" s="230"/>
      <c r="D185" s="231" t="s">
        <v>173</v>
      </c>
      <c r="E185" s="232" t="s">
        <v>21</v>
      </c>
      <c r="F185" s="233" t="s">
        <v>177</v>
      </c>
      <c r="G185" s="230"/>
      <c r="H185" s="234">
        <v>383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173</v>
      </c>
      <c r="AU185" s="240" t="s">
        <v>82</v>
      </c>
      <c r="AV185" s="13" t="s">
        <v>169</v>
      </c>
      <c r="AW185" s="13" t="s">
        <v>36</v>
      </c>
      <c r="AX185" s="13" t="s">
        <v>80</v>
      </c>
      <c r="AY185" s="240" t="s">
        <v>162</v>
      </c>
    </row>
    <row r="186" spans="2:65" s="1" customFormat="1" ht="20.45" customHeight="1">
      <c r="B186" s="40"/>
      <c r="C186" s="192" t="s">
        <v>274</v>
      </c>
      <c r="D186" s="192" t="s">
        <v>164</v>
      </c>
      <c r="E186" s="193" t="s">
        <v>300</v>
      </c>
      <c r="F186" s="194" t="s">
        <v>301</v>
      </c>
      <c r="G186" s="195" t="s">
        <v>167</v>
      </c>
      <c r="H186" s="196">
        <v>40</v>
      </c>
      <c r="I186" s="197"/>
      <c r="J186" s="198">
        <f>ROUND(I186*H186,2)</f>
        <v>0</v>
      </c>
      <c r="K186" s="194" t="s">
        <v>168</v>
      </c>
      <c r="L186" s="60"/>
      <c r="M186" s="199" t="s">
        <v>21</v>
      </c>
      <c r="N186" s="200" t="s">
        <v>43</v>
      </c>
      <c r="O186" s="41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3" t="s">
        <v>169</v>
      </c>
      <c r="AT186" s="23" t="s">
        <v>164</v>
      </c>
      <c r="AU186" s="23" t="s">
        <v>82</v>
      </c>
      <c r="AY186" s="23" t="s">
        <v>162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80</v>
      </c>
      <c r="BK186" s="203">
        <f>ROUND(I186*H186,2)</f>
        <v>0</v>
      </c>
      <c r="BL186" s="23" t="s">
        <v>169</v>
      </c>
      <c r="BM186" s="23" t="s">
        <v>1163</v>
      </c>
    </row>
    <row r="187" spans="2:65" s="1" customFormat="1" ht="40.5">
      <c r="B187" s="40"/>
      <c r="C187" s="62"/>
      <c r="D187" s="204" t="s">
        <v>171</v>
      </c>
      <c r="E187" s="62"/>
      <c r="F187" s="205" t="s">
        <v>303</v>
      </c>
      <c r="G187" s="62"/>
      <c r="H187" s="62"/>
      <c r="I187" s="162"/>
      <c r="J187" s="62"/>
      <c r="K187" s="62"/>
      <c r="L187" s="60"/>
      <c r="M187" s="206"/>
      <c r="N187" s="41"/>
      <c r="O187" s="41"/>
      <c r="P187" s="41"/>
      <c r="Q187" s="41"/>
      <c r="R187" s="41"/>
      <c r="S187" s="41"/>
      <c r="T187" s="77"/>
      <c r="AT187" s="23" t="s">
        <v>171</v>
      </c>
      <c r="AU187" s="23" t="s">
        <v>82</v>
      </c>
    </row>
    <row r="188" spans="2:65" s="11" customFormat="1">
      <c r="B188" s="207"/>
      <c r="C188" s="208"/>
      <c r="D188" s="204" t="s">
        <v>173</v>
      </c>
      <c r="E188" s="209" t="s">
        <v>21</v>
      </c>
      <c r="F188" s="210" t="s">
        <v>1140</v>
      </c>
      <c r="G188" s="208"/>
      <c r="H188" s="211" t="s">
        <v>21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173</v>
      </c>
      <c r="AU188" s="217" t="s">
        <v>82</v>
      </c>
      <c r="AV188" s="11" t="s">
        <v>80</v>
      </c>
      <c r="AW188" s="11" t="s">
        <v>36</v>
      </c>
      <c r="AX188" s="11" t="s">
        <v>72</v>
      </c>
      <c r="AY188" s="217" t="s">
        <v>162</v>
      </c>
    </row>
    <row r="189" spans="2:65" s="11" customFormat="1">
      <c r="B189" s="207"/>
      <c r="C189" s="208"/>
      <c r="D189" s="204" t="s">
        <v>173</v>
      </c>
      <c r="E189" s="209" t="s">
        <v>21</v>
      </c>
      <c r="F189" s="210" t="s">
        <v>304</v>
      </c>
      <c r="G189" s="208"/>
      <c r="H189" s="211" t="s">
        <v>21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173</v>
      </c>
      <c r="AU189" s="217" t="s">
        <v>82</v>
      </c>
      <c r="AV189" s="11" t="s">
        <v>80</v>
      </c>
      <c r="AW189" s="11" t="s">
        <v>36</v>
      </c>
      <c r="AX189" s="11" t="s">
        <v>72</v>
      </c>
      <c r="AY189" s="217" t="s">
        <v>162</v>
      </c>
    </row>
    <row r="190" spans="2:65" s="12" customFormat="1">
      <c r="B190" s="218"/>
      <c r="C190" s="219"/>
      <c r="D190" s="204" t="s">
        <v>173</v>
      </c>
      <c r="E190" s="220" t="s">
        <v>21</v>
      </c>
      <c r="F190" s="221" t="s">
        <v>1164</v>
      </c>
      <c r="G190" s="219"/>
      <c r="H190" s="222">
        <v>40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173</v>
      </c>
      <c r="AU190" s="228" t="s">
        <v>82</v>
      </c>
      <c r="AV190" s="12" t="s">
        <v>82</v>
      </c>
      <c r="AW190" s="12" t="s">
        <v>36</v>
      </c>
      <c r="AX190" s="12" t="s">
        <v>72</v>
      </c>
      <c r="AY190" s="228" t="s">
        <v>162</v>
      </c>
    </row>
    <row r="191" spans="2:65" s="13" customFormat="1">
      <c r="B191" s="229"/>
      <c r="C191" s="230"/>
      <c r="D191" s="231" t="s">
        <v>173</v>
      </c>
      <c r="E191" s="232" t="s">
        <v>21</v>
      </c>
      <c r="F191" s="233" t="s">
        <v>177</v>
      </c>
      <c r="G191" s="230"/>
      <c r="H191" s="234">
        <v>40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173</v>
      </c>
      <c r="AU191" s="240" t="s">
        <v>82</v>
      </c>
      <c r="AV191" s="13" t="s">
        <v>169</v>
      </c>
      <c r="AW191" s="13" t="s">
        <v>36</v>
      </c>
      <c r="AX191" s="13" t="s">
        <v>80</v>
      </c>
      <c r="AY191" s="240" t="s">
        <v>162</v>
      </c>
    </row>
    <row r="192" spans="2:65" s="1" customFormat="1" ht="20.45" customHeight="1">
      <c r="B192" s="40"/>
      <c r="C192" s="192" t="s">
        <v>279</v>
      </c>
      <c r="D192" s="192" t="s">
        <v>164</v>
      </c>
      <c r="E192" s="193" t="s">
        <v>305</v>
      </c>
      <c r="F192" s="194" t="s">
        <v>306</v>
      </c>
      <c r="G192" s="195" t="s">
        <v>167</v>
      </c>
      <c r="H192" s="196">
        <v>75</v>
      </c>
      <c r="I192" s="197"/>
      <c r="J192" s="198">
        <f>ROUND(I192*H192,2)</f>
        <v>0</v>
      </c>
      <c r="K192" s="194" t="s">
        <v>168</v>
      </c>
      <c r="L192" s="60"/>
      <c r="M192" s="199" t="s">
        <v>21</v>
      </c>
      <c r="N192" s="200" t="s">
        <v>43</v>
      </c>
      <c r="O192" s="4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3" t="s">
        <v>169</v>
      </c>
      <c r="AT192" s="23" t="s">
        <v>164</v>
      </c>
      <c r="AU192" s="23" t="s">
        <v>82</v>
      </c>
      <c r="AY192" s="23" t="s">
        <v>162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80</v>
      </c>
      <c r="BK192" s="203">
        <f>ROUND(I192*H192,2)</f>
        <v>0</v>
      </c>
      <c r="BL192" s="23" t="s">
        <v>169</v>
      </c>
      <c r="BM192" s="23" t="s">
        <v>1165</v>
      </c>
    </row>
    <row r="193" spans="2:65" s="1" customFormat="1" ht="40.5">
      <c r="B193" s="40"/>
      <c r="C193" s="62"/>
      <c r="D193" s="204" t="s">
        <v>171</v>
      </c>
      <c r="E193" s="62"/>
      <c r="F193" s="205" t="s">
        <v>308</v>
      </c>
      <c r="G193" s="62"/>
      <c r="H193" s="62"/>
      <c r="I193" s="162"/>
      <c r="J193" s="62"/>
      <c r="K193" s="62"/>
      <c r="L193" s="60"/>
      <c r="M193" s="206"/>
      <c r="N193" s="41"/>
      <c r="O193" s="41"/>
      <c r="P193" s="41"/>
      <c r="Q193" s="41"/>
      <c r="R193" s="41"/>
      <c r="S193" s="41"/>
      <c r="T193" s="77"/>
      <c r="AT193" s="23" t="s">
        <v>171</v>
      </c>
      <c r="AU193" s="23" t="s">
        <v>82</v>
      </c>
    </row>
    <row r="194" spans="2:65" s="11" customFormat="1">
      <c r="B194" s="207"/>
      <c r="C194" s="208"/>
      <c r="D194" s="204" t="s">
        <v>173</v>
      </c>
      <c r="E194" s="209" t="s">
        <v>21</v>
      </c>
      <c r="F194" s="210" t="s">
        <v>1140</v>
      </c>
      <c r="G194" s="208"/>
      <c r="H194" s="211" t="s">
        <v>21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173</v>
      </c>
      <c r="AU194" s="217" t="s">
        <v>82</v>
      </c>
      <c r="AV194" s="11" t="s">
        <v>80</v>
      </c>
      <c r="AW194" s="11" t="s">
        <v>36</v>
      </c>
      <c r="AX194" s="11" t="s">
        <v>72</v>
      </c>
      <c r="AY194" s="217" t="s">
        <v>162</v>
      </c>
    </row>
    <row r="195" spans="2:65" s="11" customFormat="1">
      <c r="B195" s="207"/>
      <c r="C195" s="208"/>
      <c r="D195" s="204" t="s">
        <v>173</v>
      </c>
      <c r="E195" s="209" t="s">
        <v>21</v>
      </c>
      <c r="F195" s="210" t="s">
        <v>309</v>
      </c>
      <c r="G195" s="208"/>
      <c r="H195" s="211" t="s">
        <v>21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173</v>
      </c>
      <c r="AU195" s="217" t="s">
        <v>82</v>
      </c>
      <c r="AV195" s="11" t="s">
        <v>80</v>
      </c>
      <c r="AW195" s="11" t="s">
        <v>36</v>
      </c>
      <c r="AX195" s="11" t="s">
        <v>72</v>
      </c>
      <c r="AY195" s="217" t="s">
        <v>162</v>
      </c>
    </row>
    <row r="196" spans="2:65" s="12" customFormat="1">
      <c r="B196" s="218"/>
      <c r="C196" s="219"/>
      <c r="D196" s="204" t="s">
        <v>173</v>
      </c>
      <c r="E196" s="220" t="s">
        <v>21</v>
      </c>
      <c r="F196" s="221" t="s">
        <v>1166</v>
      </c>
      <c r="G196" s="219"/>
      <c r="H196" s="222">
        <v>75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173</v>
      </c>
      <c r="AU196" s="228" t="s">
        <v>82</v>
      </c>
      <c r="AV196" s="12" t="s">
        <v>82</v>
      </c>
      <c r="AW196" s="12" t="s">
        <v>36</v>
      </c>
      <c r="AX196" s="12" t="s">
        <v>72</v>
      </c>
      <c r="AY196" s="228" t="s">
        <v>162</v>
      </c>
    </row>
    <row r="197" spans="2:65" s="13" customFormat="1">
      <c r="B197" s="229"/>
      <c r="C197" s="230"/>
      <c r="D197" s="231" t="s">
        <v>173</v>
      </c>
      <c r="E197" s="232" t="s">
        <v>21</v>
      </c>
      <c r="F197" s="233" t="s">
        <v>177</v>
      </c>
      <c r="G197" s="230"/>
      <c r="H197" s="234">
        <v>75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173</v>
      </c>
      <c r="AU197" s="240" t="s">
        <v>82</v>
      </c>
      <c r="AV197" s="13" t="s">
        <v>169</v>
      </c>
      <c r="AW197" s="13" t="s">
        <v>36</v>
      </c>
      <c r="AX197" s="13" t="s">
        <v>80</v>
      </c>
      <c r="AY197" s="240" t="s">
        <v>162</v>
      </c>
    </row>
    <row r="198" spans="2:65" s="1" customFormat="1" ht="20.45" customHeight="1">
      <c r="B198" s="40"/>
      <c r="C198" s="192" t="s">
        <v>287</v>
      </c>
      <c r="D198" s="192" t="s">
        <v>164</v>
      </c>
      <c r="E198" s="193" t="s">
        <v>312</v>
      </c>
      <c r="F198" s="194" t="s">
        <v>313</v>
      </c>
      <c r="G198" s="195" t="s">
        <v>167</v>
      </c>
      <c r="H198" s="196">
        <v>612</v>
      </c>
      <c r="I198" s="197"/>
      <c r="J198" s="198">
        <f>ROUND(I198*H198,2)</f>
        <v>0</v>
      </c>
      <c r="K198" s="194" t="s">
        <v>168</v>
      </c>
      <c r="L198" s="60"/>
      <c r="M198" s="199" t="s">
        <v>21</v>
      </c>
      <c r="N198" s="200" t="s">
        <v>43</v>
      </c>
      <c r="O198" s="4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3" t="s">
        <v>169</v>
      </c>
      <c r="AT198" s="23" t="s">
        <v>164</v>
      </c>
      <c r="AU198" s="23" t="s">
        <v>82</v>
      </c>
      <c r="AY198" s="23" t="s">
        <v>162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80</v>
      </c>
      <c r="BK198" s="203">
        <f>ROUND(I198*H198,2)</f>
        <v>0</v>
      </c>
      <c r="BL198" s="23" t="s">
        <v>169</v>
      </c>
      <c r="BM198" s="23" t="s">
        <v>1167</v>
      </c>
    </row>
    <row r="199" spans="2:65" s="1" customFormat="1" ht="40.5">
      <c r="B199" s="40"/>
      <c r="C199" s="62"/>
      <c r="D199" s="204" t="s">
        <v>171</v>
      </c>
      <c r="E199" s="62"/>
      <c r="F199" s="205" t="s">
        <v>315</v>
      </c>
      <c r="G199" s="62"/>
      <c r="H199" s="62"/>
      <c r="I199" s="162"/>
      <c r="J199" s="62"/>
      <c r="K199" s="62"/>
      <c r="L199" s="60"/>
      <c r="M199" s="206"/>
      <c r="N199" s="41"/>
      <c r="O199" s="41"/>
      <c r="P199" s="41"/>
      <c r="Q199" s="41"/>
      <c r="R199" s="41"/>
      <c r="S199" s="41"/>
      <c r="T199" s="77"/>
      <c r="AT199" s="23" t="s">
        <v>171</v>
      </c>
      <c r="AU199" s="23" t="s">
        <v>82</v>
      </c>
    </row>
    <row r="200" spans="2:65" s="11" customFormat="1">
      <c r="B200" s="207"/>
      <c r="C200" s="208"/>
      <c r="D200" s="204" t="s">
        <v>173</v>
      </c>
      <c r="E200" s="209" t="s">
        <v>21</v>
      </c>
      <c r="F200" s="210" t="s">
        <v>1140</v>
      </c>
      <c r="G200" s="208"/>
      <c r="H200" s="211" t="s">
        <v>21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173</v>
      </c>
      <c r="AU200" s="217" t="s">
        <v>82</v>
      </c>
      <c r="AV200" s="11" t="s">
        <v>80</v>
      </c>
      <c r="AW200" s="11" t="s">
        <v>36</v>
      </c>
      <c r="AX200" s="11" t="s">
        <v>72</v>
      </c>
      <c r="AY200" s="217" t="s">
        <v>162</v>
      </c>
    </row>
    <row r="201" spans="2:65" s="11" customFormat="1">
      <c r="B201" s="207"/>
      <c r="C201" s="208"/>
      <c r="D201" s="204" t="s">
        <v>173</v>
      </c>
      <c r="E201" s="209" t="s">
        <v>21</v>
      </c>
      <c r="F201" s="210" t="s">
        <v>316</v>
      </c>
      <c r="G201" s="208"/>
      <c r="H201" s="211" t="s">
        <v>21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173</v>
      </c>
      <c r="AU201" s="217" t="s">
        <v>82</v>
      </c>
      <c r="AV201" s="11" t="s">
        <v>80</v>
      </c>
      <c r="AW201" s="11" t="s">
        <v>36</v>
      </c>
      <c r="AX201" s="11" t="s">
        <v>72</v>
      </c>
      <c r="AY201" s="217" t="s">
        <v>162</v>
      </c>
    </row>
    <row r="202" spans="2:65" s="12" customFormat="1">
      <c r="B202" s="218"/>
      <c r="C202" s="219"/>
      <c r="D202" s="204" t="s">
        <v>173</v>
      </c>
      <c r="E202" s="220" t="s">
        <v>21</v>
      </c>
      <c r="F202" s="221" t="s">
        <v>1168</v>
      </c>
      <c r="G202" s="219"/>
      <c r="H202" s="222">
        <v>306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173</v>
      </c>
      <c r="AU202" s="228" t="s">
        <v>82</v>
      </c>
      <c r="AV202" s="12" t="s">
        <v>82</v>
      </c>
      <c r="AW202" s="12" t="s">
        <v>36</v>
      </c>
      <c r="AX202" s="12" t="s">
        <v>72</v>
      </c>
      <c r="AY202" s="228" t="s">
        <v>162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318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2" customFormat="1">
      <c r="B204" s="218"/>
      <c r="C204" s="219"/>
      <c r="D204" s="204" t="s">
        <v>173</v>
      </c>
      <c r="E204" s="220" t="s">
        <v>21</v>
      </c>
      <c r="F204" s="221" t="s">
        <v>336</v>
      </c>
      <c r="G204" s="219"/>
      <c r="H204" s="222">
        <v>25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173</v>
      </c>
      <c r="AU204" s="228" t="s">
        <v>82</v>
      </c>
      <c r="AV204" s="12" t="s">
        <v>82</v>
      </c>
      <c r="AW204" s="12" t="s">
        <v>36</v>
      </c>
      <c r="AX204" s="12" t="s">
        <v>72</v>
      </c>
      <c r="AY204" s="228" t="s">
        <v>162</v>
      </c>
    </row>
    <row r="205" spans="2:65" s="11" customFormat="1">
      <c r="B205" s="207"/>
      <c r="C205" s="208"/>
      <c r="D205" s="204" t="s">
        <v>173</v>
      </c>
      <c r="E205" s="209" t="s">
        <v>21</v>
      </c>
      <c r="F205" s="210" t="s">
        <v>320</v>
      </c>
      <c r="G205" s="208"/>
      <c r="H205" s="211" t="s">
        <v>21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173</v>
      </c>
      <c r="AU205" s="217" t="s">
        <v>82</v>
      </c>
      <c r="AV205" s="11" t="s">
        <v>80</v>
      </c>
      <c r="AW205" s="11" t="s">
        <v>36</v>
      </c>
      <c r="AX205" s="11" t="s">
        <v>72</v>
      </c>
      <c r="AY205" s="217" t="s">
        <v>162</v>
      </c>
    </row>
    <row r="206" spans="2:65" s="12" customFormat="1">
      <c r="B206" s="218"/>
      <c r="C206" s="219"/>
      <c r="D206" s="204" t="s">
        <v>173</v>
      </c>
      <c r="E206" s="220" t="s">
        <v>21</v>
      </c>
      <c r="F206" s="221" t="s">
        <v>1169</v>
      </c>
      <c r="G206" s="219"/>
      <c r="H206" s="222">
        <v>281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173</v>
      </c>
      <c r="AU206" s="228" t="s">
        <v>82</v>
      </c>
      <c r="AV206" s="12" t="s">
        <v>82</v>
      </c>
      <c r="AW206" s="12" t="s">
        <v>36</v>
      </c>
      <c r="AX206" s="12" t="s">
        <v>72</v>
      </c>
      <c r="AY206" s="228" t="s">
        <v>162</v>
      </c>
    </row>
    <row r="207" spans="2:65" s="13" customFormat="1">
      <c r="B207" s="229"/>
      <c r="C207" s="230"/>
      <c r="D207" s="231" t="s">
        <v>173</v>
      </c>
      <c r="E207" s="232" t="s">
        <v>21</v>
      </c>
      <c r="F207" s="233" t="s">
        <v>177</v>
      </c>
      <c r="G207" s="230"/>
      <c r="H207" s="234">
        <v>612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173</v>
      </c>
      <c r="AU207" s="240" t="s">
        <v>82</v>
      </c>
      <c r="AV207" s="13" t="s">
        <v>169</v>
      </c>
      <c r="AW207" s="13" t="s">
        <v>36</v>
      </c>
      <c r="AX207" s="13" t="s">
        <v>80</v>
      </c>
      <c r="AY207" s="240" t="s">
        <v>162</v>
      </c>
    </row>
    <row r="208" spans="2:65" s="1" customFormat="1" ht="20.45" customHeight="1">
      <c r="B208" s="40"/>
      <c r="C208" s="192" t="s">
        <v>176</v>
      </c>
      <c r="D208" s="192" t="s">
        <v>164</v>
      </c>
      <c r="E208" s="193" t="s">
        <v>323</v>
      </c>
      <c r="F208" s="194" t="s">
        <v>324</v>
      </c>
      <c r="G208" s="195" t="s">
        <v>167</v>
      </c>
      <c r="H208" s="196">
        <v>80</v>
      </c>
      <c r="I208" s="197"/>
      <c r="J208" s="198">
        <f>ROUND(I208*H208,2)</f>
        <v>0</v>
      </c>
      <c r="K208" s="194" t="s">
        <v>168</v>
      </c>
      <c r="L208" s="60"/>
      <c r="M208" s="199" t="s">
        <v>21</v>
      </c>
      <c r="N208" s="200" t="s">
        <v>43</v>
      </c>
      <c r="O208" s="41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3" t="s">
        <v>169</v>
      </c>
      <c r="AT208" s="23" t="s">
        <v>164</v>
      </c>
      <c r="AU208" s="23" t="s">
        <v>82</v>
      </c>
      <c r="AY208" s="23" t="s">
        <v>162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80</v>
      </c>
      <c r="BK208" s="203">
        <f>ROUND(I208*H208,2)</f>
        <v>0</v>
      </c>
      <c r="BL208" s="23" t="s">
        <v>169</v>
      </c>
      <c r="BM208" s="23" t="s">
        <v>1170</v>
      </c>
    </row>
    <row r="209" spans="2:65" s="1" customFormat="1" ht="40.5">
      <c r="B209" s="40"/>
      <c r="C209" s="62"/>
      <c r="D209" s="204" t="s">
        <v>171</v>
      </c>
      <c r="E209" s="62"/>
      <c r="F209" s="205" t="s">
        <v>326</v>
      </c>
      <c r="G209" s="62"/>
      <c r="H209" s="62"/>
      <c r="I209" s="162"/>
      <c r="J209" s="62"/>
      <c r="K209" s="62"/>
      <c r="L209" s="60"/>
      <c r="M209" s="206"/>
      <c r="N209" s="41"/>
      <c r="O209" s="41"/>
      <c r="P209" s="41"/>
      <c r="Q209" s="41"/>
      <c r="R209" s="41"/>
      <c r="S209" s="41"/>
      <c r="T209" s="77"/>
      <c r="AT209" s="23" t="s">
        <v>171</v>
      </c>
      <c r="AU209" s="23" t="s">
        <v>82</v>
      </c>
    </row>
    <row r="210" spans="2:65" s="11" customFormat="1">
      <c r="B210" s="207"/>
      <c r="C210" s="208"/>
      <c r="D210" s="204" t="s">
        <v>173</v>
      </c>
      <c r="E210" s="209" t="s">
        <v>21</v>
      </c>
      <c r="F210" s="210" t="s">
        <v>1140</v>
      </c>
      <c r="G210" s="208"/>
      <c r="H210" s="211" t="s">
        <v>21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173</v>
      </c>
      <c r="AU210" s="217" t="s">
        <v>82</v>
      </c>
      <c r="AV210" s="11" t="s">
        <v>80</v>
      </c>
      <c r="AW210" s="11" t="s">
        <v>36</v>
      </c>
      <c r="AX210" s="11" t="s">
        <v>72</v>
      </c>
      <c r="AY210" s="217" t="s">
        <v>162</v>
      </c>
    </row>
    <row r="211" spans="2:65" s="11" customFormat="1">
      <c r="B211" s="207"/>
      <c r="C211" s="208"/>
      <c r="D211" s="204" t="s">
        <v>173</v>
      </c>
      <c r="E211" s="209" t="s">
        <v>21</v>
      </c>
      <c r="F211" s="210" t="s">
        <v>327</v>
      </c>
      <c r="G211" s="208"/>
      <c r="H211" s="211" t="s">
        <v>21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173</v>
      </c>
      <c r="AU211" s="217" t="s">
        <v>82</v>
      </c>
      <c r="AV211" s="11" t="s">
        <v>80</v>
      </c>
      <c r="AW211" s="11" t="s">
        <v>36</v>
      </c>
      <c r="AX211" s="11" t="s">
        <v>72</v>
      </c>
      <c r="AY211" s="217" t="s">
        <v>162</v>
      </c>
    </row>
    <row r="212" spans="2:65" s="12" customFormat="1">
      <c r="B212" s="218"/>
      <c r="C212" s="219"/>
      <c r="D212" s="204" t="s">
        <v>173</v>
      </c>
      <c r="E212" s="220" t="s">
        <v>21</v>
      </c>
      <c r="F212" s="221" t="s">
        <v>443</v>
      </c>
      <c r="G212" s="219"/>
      <c r="H212" s="222">
        <v>40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173</v>
      </c>
      <c r="AU212" s="228" t="s">
        <v>82</v>
      </c>
      <c r="AV212" s="12" t="s">
        <v>82</v>
      </c>
      <c r="AW212" s="12" t="s">
        <v>36</v>
      </c>
      <c r="AX212" s="12" t="s">
        <v>72</v>
      </c>
      <c r="AY212" s="228" t="s">
        <v>162</v>
      </c>
    </row>
    <row r="213" spans="2:65" s="11" customFormat="1">
      <c r="B213" s="207"/>
      <c r="C213" s="208"/>
      <c r="D213" s="204" t="s">
        <v>173</v>
      </c>
      <c r="E213" s="209" t="s">
        <v>21</v>
      </c>
      <c r="F213" s="210" t="s">
        <v>329</v>
      </c>
      <c r="G213" s="208"/>
      <c r="H213" s="211" t="s">
        <v>21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173</v>
      </c>
      <c r="AU213" s="217" t="s">
        <v>82</v>
      </c>
      <c r="AV213" s="11" t="s">
        <v>80</v>
      </c>
      <c r="AW213" s="11" t="s">
        <v>36</v>
      </c>
      <c r="AX213" s="11" t="s">
        <v>72</v>
      </c>
      <c r="AY213" s="217" t="s">
        <v>162</v>
      </c>
    </row>
    <row r="214" spans="2:65" s="12" customFormat="1">
      <c r="B214" s="218"/>
      <c r="C214" s="219"/>
      <c r="D214" s="204" t="s">
        <v>173</v>
      </c>
      <c r="E214" s="220" t="s">
        <v>21</v>
      </c>
      <c r="F214" s="221" t="s">
        <v>443</v>
      </c>
      <c r="G214" s="219"/>
      <c r="H214" s="222">
        <v>40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173</v>
      </c>
      <c r="AU214" s="228" t="s">
        <v>82</v>
      </c>
      <c r="AV214" s="12" t="s">
        <v>82</v>
      </c>
      <c r="AW214" s="12" t="s">
        <v>36</v>
      </c>
      <c r="AX214" s="12" t="s">
        <v>72</v>
      </c>
      <c r="AY214" s="228" t="s">
        <v>162</v>
      </c>
    </row>
    <row r="215" spans="2:65" s="13" customFormat="1">
      <c r="B215" s="229"/>
      <c r="C215" s="230"/>
      <c r="D215" s="231" t="s">
        <v>173</v>
      </c>
      <c r="E215" s="232" t="s">
        <v>21</v>
      </c>
      <c r="F215" s="233" t="s">
        <v>177</v>
      </c>
      <c r="G215" s="230"/>
      <c r="H215" s="234">
        <v>80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173</v>
      </c>
      <c r="AU215" s="240" t="s">
        <v>82</v>
      </c>
      <c r="AV215" s="13" t="s">
        <v>169</v>
      </c>
      <c r="AW215" s="13" t="s">
        <v>36</v>
      </c>
      <c r="AX215" s="13" t="s">
        <v>80</v>
      </c>
      <c r="AY215" s="240" t="s">
        <v>162</v>
      </c>
    </row>
    <row r="216" spans="2:65" s="1" customFormat="1" ht="20.45" customHeight="1">
      <c r="B216" s="40"/>
      <c r="C216" s="192" t="s">
        <v>203</v>
      </c>
      <c r="D216" s="192" t="s">
        <v>164</v>
      </c>
      <c r="E216" s="193" t="s">
        <v>331</v>
      </c>
      <c r="F216" s="194" t="s">
        <v>332</v>
      </c>
      <c r="G216" s="195" t="s">
        <v>167</v>
      </c>
      <c r="H216" s="196">
        <v>147</v>
      </c>
      <c r="I216" s="197"/>
      <c r="J216" s="198">
        <f>ROUND(I216*H216,2)</f>
        <v>0</v>
      </c>
      <c r="K216" s="194" t="s">
        <v>168</v>
      </c>
      <c r="L216" s="60"/>
      <c r="M216" s="199" t="s">
        <v>21</v>
      </c>
      <c r="N216" s="200" t="s">
        <v>43</v>
      </c>
      <c r="O216" s="4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3" t="s">
        <v>169</v>
      </c>
      <c r="AT216" s="23" t="s">
        <v>164</v>
      </c>
      <c r="AU216" s="23" t="s">
        <v>82</v>
      </c>
      <c r="AY216" s="23" t="s">
        <v>162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80</v>
      </c>
      <c r="BK216" s="203">
        <f>ROUND(I216*H216,2)</f>
        <v>0</v>
      </c>
      <c r="BL216" s="23" t="s">
        <v>169</v>
      </c>
      <c r="BM216" s="23" t="s">
        <v>1171</v>
      </c>
    </row>
    <row r="217" spans="2:65" s="1" customFormat="1">
      <c r="B217" s="40"/>
      <c r="C217" s="62"/>
      <c r="D217" s="204" t="s">
        <v>171</v>
      </c>
      <c r="E217" s="62"/>
      <c r="F217" s="205" t="s">
        <v>332</v>
      </c>
      <c r="G217" s="62"/>
      <c r="H217" s="62"/>
      <c r="I217" s="162"/>
      <c r="J217" s="62"/>
      <c r="K217" s="62"/>
      <c r="L217" s="60"/>
      <c r="M217" s="206"/>
      <c r="N217" s="41"/>
      <c r="O217" s="41"/>
      <c r="P217" s="41"/>
      <c r="Q217" s="41"/>
      <c r="R217" s="41"/>
      <c r="S217" s="41"/>
      <c r="T217" s="77"/>
      <c r="AT217" s="23" t="s">
        <v>171</v>
      </c>
      <c r="AU217" s="23" t="s">
        <v>82</v>
      </c>
    </row>
    <row r="218" spans="2:65" s="11" customFormat="1">
      <c r="B218" s="207"/>
      <c r="C218" s="208"/>
      <c r="D218" s="204" t="s">
        <v>173</v>
      </c>
      <c r="E218" s="209" t="s">
        <v>21</v>
      </c>
      <c r="F218" s="210" t="s">
        <v>1140</v>
      </c>
      <c r="G218" s="208"/>
      <c r="H218" s="211" t="s">
        <v>21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173</v>
      </c>
      <c r="AU218" s="217" t="s">
        <v>82</v>
      </c>
      <c r="AV218" s="11" t="s">
        <v>80</v>
      </c>
      <c r="AW218" s="11" t="s">
        <v>36</v>
      </c>
      <c r="AX218" s="11" t="s">
        <v>72</v>
      </c>
      <c r="AY218" s="217" t="s">
        <v>162</v>
      </c>
    </row>
    <row r="219" spans="2:65" s="11" customFormat="1">
      <c r="B219" s="207"/>
      <c r="C219" s="208"/>
      <c r="D219" s="204" t="s">
        <v>173</v>
      </c>
      <c r="E219" s="209" t="s">
        <v>21</v>
      </c>
      <c r="F219" s="210" t="s">
        <v>334</v>
      </c>
      <c r="G219" s="208"/>
      <c r="H219" s="211" t="s">
        <v>21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173</v>
      </c>
      <c r="AU219" s="217" t="s">
        <v>82</v>
      </c>
      <c r="AV219" s="11" t="s">
        <v>80</v>
      </c>
      <c r="AW219" s="11" t="s">
        <v>36</v>
      </c>
      <c r="AX219" s="11" t="s">
        <v>72</v>
      </c>
      <c r="AY219" s="217" t="s">
        <v>162</v>
      </c>
    </row>
    <row r="220" spans="2:65" s="11" customFormat="1">
      <c r="B220" s="207"/>
      <c r="C220" s="208"/>
      <c r="D220" s="204" t="s">
        <v>173</v>
      </c>
      <c r="E220" s="209" t="s">
        <v>21</v>
      </c>
      <c r="F220" s="210" t="s">
        <v>210</v>
      </c>
      <c r="G220" s="208"/>
      <c r="H220" s="211" t="s">
        <v>21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173</v>
      </c>
      <c r="AU220" s="217" t="s">
        <v>82</v>
      </c>
      <c r="AV220" s="11" t="s">
        <v>80</v>
      </c>
      <c r="AW220" s="11" t="s">
        <v>36</v>
      </c>
      <c r="AX220" s="11" t="s">
        <v>72</v>
      </c>
      <c r="AY220" s="217" t="s">
        <v>162</v>
      </c>
    </row>
    <row r="221" spans="2:65" s="12" customFormat="1">
      <c r="B221" s="218"/>
      <c r="C221" s="219"/>
      <c r="D221" s="204" t="s">
        <v>173</v>
      </c>
      <c r="E221" s="220" t="s">
        <v>21</v>
      </c>
      <c r="F221" s="221" t="s">
        <v>1166</v>
      </c>
      <c r="G221" s="219"/>
      <c r="H221" s="222">
        <v>75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173</v>
      </c>
      <c r="AU221" s="228" t="s">
        <v>82</v>
      </c>
      <c r="AV221" s="12" t="s">
        <v>82</v>
      </c>
      <c r="AW221" s="12" t="s">
        <v>36</v>
      </c>
      <c r="AX221" s="12" t="s">
        <v>72</v>
      </c>
      <c r="AY221" s="228" t="s">
        <v>162</v>
      </c>
    </row>
    <row r="222" spans="2:65" s="11" customFormat="1">
      <c r="B222" s="207"/>
      <c r="C222" s="208"/>
      <c r="D222" s="204" t="s">
        <v>173</v>
      </c>
      <c r="E222" s="209" t="s">
        <v>21</v>
      </c>
      <c r="F222" s="210" t="s">
        <v>212</v>
      </c>
      <c r="G222" s="208"/>
      <c r="H222" s="211" t="s">
        <v>21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173</v>
      </c>
      <c r="AU222" s="217" t="s">
        <v>82</v>
      </c>
      <c r="AV222" s="11" t="s">
        <v>80</v>
      </c>
      <c r="AW222" s="11" t="s">
        <v>36</v>
      </c>
      <c r="AX222" s="11" t="s">
        <v>72</v>
      </c>
      <c r="AY222" s="217" t="s">
        <v>162</v>
      </c>
    </row>
    <row r="223" spans="2:65" s="12" customFormat="1">
      <c r="B223" s="218"/>
      <c r="C223" s="219"/>
      <c r="D223" s="204" t="s">
        <v>173</v>
      </c>
      <c r="E223" s="220" t="s">
        <v>21</v>
      </c>
      <c r="F223" s="221" t="s">
        <v>1172</v>
      </c>
      <c r="G223" s="219"/>
      <c r="H223" s="222">
        <v>72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173</v>
      </c>
      <c r="AU223" s="228" t="s">
        <v>82</v>
      </c>
      <c r="AV223" s="12" t="s">
        <v>82</v>
      </c>
      <c r="AW223" s="12" t="s">
        <v>36</v>
      </c>
      <c r="AX223" s="12" t="s">
        <v>72</v>
      </c>
      <c r="AY223" s="228" t="s">
        <v>162</v>
      </c>
    </row>
    <row r="224" spans="2:65" s="13" customFormat="1">
      <c r="B224" s="229"/>
      <c r="C224" s="230"/>
      <c r="D224" s="231" t="s">
        <v>173</v>
      </c>
      <c r="E224" s="232" t="s">
        <v>21</v>
      </c>
      <c r="F224" s="233" t="s">
        <v>177</v>
      </c>
      <c r="G224" s="230"/>
      <c r="H224" s="234">
        <v>147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173</v>
      </c>
      <c r="AU224" s="240" t="s">
        <v>82</v>
      </c>
      <c r="AV224" s="13" t="s">
        <v>169</v>
      </c>
      <c r="AW224" s="13" t="s">
        <v>36</v>
      </c>
      <c r="AX224" s="13" t="s">
        <v>80</v>
      </c>
      <c r="AY224" s="240" t="s">
        <v>162</v>
      </c>
    </row>
    <row r="225" spans="2:65" s="1" customFormat="1" ht="20.45" customHeight="1">
      <c r="B225" s="40"/>
      <c r="C225" s="192" t="s">
        <v>9</v>
      </c>
      <c r="D225" s="192" t="s">
        <v>164</v>
      </c>
      <c r="E225" s="193" t="s">
        <v>337</v>
      </c>
      <c r="F225" s="194" t="s">
        <v>338</v>
      </c>
      <c r="G225" s="195" t="s">
        <v>167</v>
      </c>
      <c r="H225" s="196">
        <v>72</v>
      </c>
      <c r="I225" s="197"/>
      <c r="J225" s="198">
        <f>ROUND(I225*H225,2)</f>
        <v>0</v>
      </c>
      <c r="K225" s="194" t="s">
        <v>168</v>
      </c>
      <c r="L225" s="60"/>
      <c r="M225" s="199" t="s">
        <v>21</v>
      </c>
      <c r="N225" s="200" t="s">
        <v>43</v>
      </c>
      <c r="O225" s="41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3" t="s">
        <v>169</v>
      </c>
      <c r="AT225" s="23" t="s">
        <v>164</v>
      </c>
      <c r="AU225" s="23" t="s">
        <v>82</v>
      </c>
      <c r="AY225" s="23" t="s">
        <v>162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80</v>
      </c>
      <c r="BK225" s="203">
        <f>ROUND(I225*H225,2)</f>
        <v>0</v>
      </c>
      <c r="BL225" s="23" t="s">
        <v>169</v>
      </c>
      <c r="BM225" s="23" t="s">
        <v>1173</v>
      </c>
    </row>
    <row r="226" spans="2:65" s="1" customFormat="1" ht="27">
      <c r="B226" s="40"/>
      <c r="C226" s="62"/>
      <c r="D226" s="204" t="s">
        <v>171</v>
      </c>
      <c r="E226" s="62"/>
      <c r="F226" s="205" t="s">
        <v>340</v>
      </c>
      <c r="G226" s="62"/>
      <c r="H226" s="62"/>
      <c r="I226" s="162"/>
      <c r="J226" s="62"/>
      <c r="K226" s="62"/>
      <c r="L226" s="60"/>
      <c r="M226" s="206"/>
      <c r="N226" s="41"/>
      <c r="O226" s="41"/>
      <c r="P226" s="41"/>
      <c r="Q226" s="41"/>
      <c r="R226" s="41"/>
      <c r="S226" s="41"/>
      <c r="T226" s="77"/>
      <c r="AT226" s="23" t="s">
        <v>171</v>
      </c>
      <c r="AU226" s="23" t="s">
        <v>82</v>
      </c>
    </row>
    <row r="227" spans="2:65" s="11" customFormat="1">
      <c r="B227" s="207"/>
      <c r="C227" s="208"/>
      <c r="D227" s="204" t="s">
        <v>173</v>
      </c>
      <c r="E227" s="209" t="s">
        <v>21</v>
      </c>
      <c r="F227" s="210" t="s">
        <v>1140</v>
      </c>
      <c r="G227" s="208"/>
      <c r="H227" s="211" t="s">
        <v>21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173</v>
      </c>
      <c r="AU227" s="217" t="s">
        <v>82</v>
      </c>
      <c r="AV227" s="11" t="s">
        <v>80</v>
      </c>
      <c r="AW227" s="11" t="s">
        <v>36</v>
      </c>
      <c r="AX227" s="11" t="s">
        <v>72</v>
      </c>
      <c r="AY227" s="217" t="s">
        <v>162</v>
      </c>
    </row>
    <row r="228" spans="2:65" s="11" customFormat="1">
      <c r="B228" s="207"/>
      <c r="C228" s="208"/>
      <c r="D228" s="204" t="s">
        <v>173</v>
      </c>
      <c r="E228" s="209" t="s">
        <v>21</v>
      </c>
      <c r="F228" s="210" t="s">
        <v>341</v>
      </c>
      <c r="G228" s="208"/>
      <c r="H228" s="211" t="s">
        <v>21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173</v>
      </c>
      <c r="AU228" s="217" t="s">
        <v>82</v>
      </c>
      <c r="AV228" s="11" t="s">
        <v>80</v>
      </c>
      <c r="AW228" s="11" t="s">
        <v>36</v>
      </c>
      <c r="AX228" s="11" t="s">
        <v>72</v>
      </c>
      <c r="AY228" s="217" t="s">
        <v>162</v>
      </c>
    </row>
    <row r="229" spans="2:65" s="12" customFormat="1">
      <c r="B229" s="218"/>
      <c r="C229" s="219"/>
      <c r="D229" s="204" t="s">
        <v>173</v>
      </c>
      <c r="E229" s="220" t="s">
        <v>21</v>
      </c>
      <c r="F229" s="221" t="s">
        <v>1172</v>
      </c>
      <c r="G229" s="219"/>
      <c r="H229" s="222">
        <v>72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173</v>
      </c>
      <c r="AU229" s="228" t="s">
        <v>82</v>
      </c>
      <c r="AV229" s="12" t="s">
        <v>82</v>
      </c>
      <c r="AW229" s="12" t="s">
        <v>36</v>
      </c>
      <c r="AX229" s="12" t="s">
        <v>72</v>
      </c>
      <c r="AY229" s="228" t="s">
        <v>162</v>
      </c>
    </row>
    <row r="230" spans="2:65" s="13" customFormat="1">
      <c r="B230" s="229"/>
      <c r="C230" s="230"/>
      <c r="D230" s="231" t="s">
        <v>173</v>
      </c>
      <c r="E230" s="232" t="s">
        <v>21</v>
      </c>
      <c r="F230" s="233" t="s">
        <v>177</v>
      </c>
      <c r="G230" s="230"/>
      <c r="H230" s="234">
        <v>72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173</v>
      </c>
      <c r="AU230" s="240" t="s">
        <v>82</v>
      </c>
      <c r="AV230" s="13" t="s">
        <v>169</v>
      </c>
      <c r="AW230" s="13" t="s">
        <v>36</v>
      </c>
      <c r="AX230" s="13" t="s">
        <v>80</v>
      </c>
      <c r="AY230" s="240" t="s">
        <v>162</v>
      </c>
    </row>
    <row r="231" spans="2:65" s="1" customFormat="1" ht="20.45" customHeight="1">
      <c r="B231" s="40"/>
      <c r="C231" s="192" t="s">
        <v>311</v>
      </c>
      <c r="D231" s="192" t="s">
        <v>164</v>
      </c>
      <c r="E231" s="193" t="s">
        <v>343</v>
      </c>
      <c r="F231" s="194" t="s">
        <v>344</v>
      </c>
      <c r="G231" s="195" t="s">
        <v>167</v>
      </c>
      <c r="H231" s="196">
        <v>306</v>
      </c>
      <c r="I231" s="197"/>
      <c r="J231" s="198">
        <f>ROUND(I231*H231,2)</f>
        <v>0</v>
      </c>
      <c r="K231" s="194" t="s">
        <v>168</v>
      </c>
      <c r="L231" s="60"/>
      <c r="M231" s="199" t="s">
        <v>21</v>
      </c>
      <c r="N231" s="200" t="s">
        <v>43</v>
      </c>
      <c r="O231" s="4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23" t="s">
        <v>169</v>
      </c>
      <c r="AT231" s="23" t="s">
        <v>164</v>
      </c>
      <c r="AU231" s="23" t="s">
        <v>82</v>
      </c>
      <c r="AY231" s="23" t="s">
        <v>162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80</v>
      </c>
      <c r="BK231" s="203">
        <f>ROUND(I231*H231,2)</f>
        <v>0</v>
      </c>
      <c r="BL231" s="23" t="s">
        <v>169</v>
      </c>
      <c r="BM231" s="23" t="s">
        <v>1174</v>
      </c>
    </row>
    <row r="232" spans="2:65" s="1" customFormat="1" ht="27">
      <c r="B232" s="40"/>
      <c r="C232" s="62"/>
      <c r="D232" s="204" t="s">
        <v>171</v>
      </c>
      <c r="E232" s="62"/>
      <c r="F232" s="205" t="s">
        <v>346</v>
      </c>
      <c r="G232" s="62"/>
      <c r="H232" s="62"/>
      <c r="I232" s="162"/>
      <c r="J232" s="62"/>
      <c r="K232" s="62"/>
      <c r="L232" s="60"/>
      <c r="M232" s="206"/>
      <c r="N232" s="41"/>
      <c r="O232" s="41"/>
      <c r="P232" s="41"/>
      <c r="Q232" s="41"/>
      <c r="R232" s="41"/>
      <c r="S232" s="41"/>
      <c r="T232" s="77"/>
      <c r="AT232" s="23" t="s">
        <v>171</v>
      </c>
      <c r="AU232" s="23" t="s">
        <v>82</v>
      </c>
    </row>
    <row r="233" spans="2:65" s="11" customFormat="1">
      <c r="B233" s="207"/>
      <c r="C233" s="208"/>
      <c r="D233" s="204" t="s">
        <v>173</v>
      </c>
      <c r="E233" s="209" t="s">
        <v>21</v>
      </c>
      <c r="F233" s="210" t="s">
        <v>1140</v>
      </c>
      <c r="G233" s="208"/>
      <c r="H233" s="211" t="s">
        <v>21</v>
      </c>
      <c r="I233" s="212"/>
      <c r="J233" s="208"/>
      <c r="K233" s="208"/>
      <c r="L233" s="213"/>
      <c r="M233" s="214"/>
      <c r="N233" s="215"/>
      <c r="O233" s="215"/>
      <c r="P233" s="215"/>
      <c r="Q233" s="215"/>
      <c r="R233" s="215"/>
      <c r="S233" s="215"/>
      <c r="T233" s="216"/>
      <c r="AT233" s="217" t="s">
        <v>173</v>
      </c>
      <c r="AU233" s="217" t="s">
        <v>82</v>
      </c>
      <c r="AV233" s="11" t="s">
        <v>80</v>
      </c>
      <c r="AW233" s="11" t="s">
        <v>36</v>
      </c>
      <c r="AX233" s="11" t="s">
        <v>72</v>
      </c>
      <c r="AY233" s="217" t="s">
        <v>162</v>
      </c>
    </row>
    <row r="234" spans="2:65" s="11" customFormat="1">
      <c r="B234" s="207"/>
      <c r="C234" s="208"/>
      <c r="D234" s="204" t="s">
        <v>173</v>
      </c>
      <c r="E234" s="209" t="s">
        <v>21</v>
      </c>
      <c r="F234" s="210" t="s">
        <v>347</v>
      </c>
      <c r="G234" s="208"/>
      <c r="H234" s="211" t="s">
        <v>21</v>
      </c>
      <c r="I234" s="212"/>
      <c r="J234" s="208"/>
      <c r="K234" s="208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173</v>
      </c>
      <c r="AU234" s="217" t="s">
        <v>82</v>
      </c>
      <c r="AV234" s="11" t="s">
        <v>80</v>
      </c>
      <c r="AW234" s="11" t="s">
        <v>36</v>
      </c>
      <c r="AX234" s="11" t="s">
        <v>72</v>
      </c>
      <c r="AY234" s="217" t="s">
        <v>162</v>
      </c>
    </row>
    <row r="235" spans="2:65" s="12" customFormat="1">
      <c r="B235" s="218"/>
      <c r="C235" s="219"/>
      <c r="D235" s="204" t="s">
        <v>173</v>
      </c>
      <c r="E235" s="220" t="s">
        <v>21</v>
      </c>
      <c r="F235" s="221" t="s">
        <v>336</v>
      </c>
      <c r="G235" s="219"/>
      <c r="H235" s="222">
        <v>25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173</v>
      </c>
      <c r="AU235" s="228" t="s">
        <v>82</v>
      </c>
      <c r="AV235" s="12" t="s">
        <v>82</v>
      </c>
      <c r="AW235" s="12" t="s">
        <v>36</v>
      </c>
      <c r="AX235" s="12" t="s">
        <v>72</v>
      </c>
      <c r="AY235" s="228" t="s">
        <v>162</v>
      </c>
    </row>
    <row r="236" spans="2:65" s="11" customFormat="1">
      <c r="B236" s="207"/>
      <c r="C236" s="208"/>
      <c r="D236" s="204" t="s">
        <v>173</v>
      </c>
      <c r="E236" s="209" t="s">
        <v>21</v>
      </c>
      <c r="F236" s="210" t="s">
        <v>348</v>
      </c>
      <c r="G236" s="208"/>
      <c r="H236" s="211" t="s">
        <v>21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173</v>
      </c>
      <c r="AU236" s="217" t="s">
        <v>82</v>
      </c>
      <c r="AV236" s="11" t="s">
        <v>80</v>
      </c>
      <c r="AW236" s="11" t="s">
        <v>36</v>
      </c>
      <c r="AX236" s="11" t="s">
        <v>72</v>
      </c>
      <c r="AY236" s="217" t="s">
        <v>162</v>
      </c>
    </row>
    <row r="237" spans="2:65" s="12" customFormat="1">
      <c r="B237" s="218"/>
      <c r="C237" s="219"/>
      <c r="D237" s="204" t="s">
        <v>173</v>
      </c>
      <c r="E237" s="220" t="s">
        <v>21</v>
      </c>
      <c r="F237" s="221" t="s">
        <v>1175</v>
      </c>
      <c r="G237" s="219"/>
      <c r="H237" s="222">
        <v>281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173</v>
      </c>
      <c r="AU237" s="228" t="s">
        <v>82</v>
      </c>
      <c r="AV237" s="12" t="s">
        <v>82</v>
      </c>
      <c r="AW237" s="12" t="s">
        <v>36</v>
      </c>
      <c r="AX237" s="12" t="s">
        <v>72</v>
      </c>
      <c r="AY237" s="228" t="s">
        <v>162</v>
      </c>
    </row>
    <row r="238" spans="2:65" s="13" customFormat="1">
      <c r="B238" s="229"/>
      <c r="C238" s="230"/>
      <c r="D238" s="231" t="s">
        <v>173</v>
      </c>
      <c r="E238" s="232" t="s">
        <v>21</v>
      </c>
      <c r="F238" s="233" t="s">
        <v>177</v>
      </c>
      <c r="G238" s="230"/>
      <c r="H238" s="234">
        <v>306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173</v>
      </c>
      <c r="AU238" s="240" t="s">
        <v>82</v>
      </c>
      <c r="AV238" s="13" t="s">
        <v>169</v>
      </c>
      <c r="AW238" s="13" t="s">
        <v>36</v>
      </c>
      <c r="AX238" s="13" t="s">
        <v>80</v>
      </c>
      <c r="AY238" s="240" t="s">
        <v>162</v>
      </c>
    </row>
    <row r="239" spans="2:65" s="1" customFormat="1" ht="20.45" customHeight="1">
      <c r="B239" s="40"/>
      <c r="C239" s="192" t="s">
        <v>322</v>
      </c>
      <c r="D239" s="192" t="s">
        <v>164</v>
      </c>
      <c r="E239" s="193" t="s">
        <v>351</v>
      </c>
      <c r="F239" s="194" t="s">
        <v>352</v>
      </c>
      <c r="G239" s="195" t="s">
        <v>167</v>
      </c>
      <c r="H239" s="196">
        <v>40</v>
      </c>
      <c r="I239" s="197"/>
      <c r="J239" s="198">
        <f>ROUND(I239*H239,2)</f>
        <v>0</v>
      </c>
      <c r="K239" s="194" t="s">
        <v>168</v>
      </c>
      <c r="L239" s="60"/>
      <c r="M239" s="199" t="s">
        <v>21</v>
      </c>
      <c r="N239" s="200" t="s">
        <v>43</v>
      </c>
      <c r="O239" s="41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3" t="s">
        <v>169</v>
      </c>
      <c r="AT239" s="23" t="s">
        <v>164</v>
      </c>
      <c r="AU239" s="23" t="s">
        <v>82</v>
      </c>
      <c r="AY239" s="23" t="s">
        <v>162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80</v>
      </c>
      <c r="BK239" s="203">
        <f>ROUND(I239*H239,2)</f>
        <v>0</v>
      </c>
      <c r="BL239" s="23" t="s">
        <v>169</v>
      </c>
      <c r="BM239" s="23" t="s">
        <v>1176</v>
      </c>
    </row>
    <row r="240" spans="2:65" s="1" customFormat="1" ht="27">
      <c r="B240" s="40"/>
      <c r="C240" s="62"/>
      <c r="D240" s="204" t="s">
        <v>171</v>
      </c>
      <c r="E240" s="62"/>
      <c r="F240" s="205" t="s">
        <v>354</v>
      </c>
      <c r="G240" s="62"/>
      <c r="H240" s="62"/>
      <c r="I240" s="162"/>
      <c r="J240" s="62"/>
      <c r="K240" s="62"/>
      <c r="L240" s="60"/>
      <c r="M240" s="206"/>
      <c r="N240" s="41"/>
      <c r="O240" s="41"/>
      <c r="P240" s="41"/>
      <c r="Q240" s="41"/>
      <c r="R240" s="41"/>
      <c r="S240" s="41"/>
      <c r="T240" s="77"/>
      <c r="AT240" s="23" t="s">
        <v>171</v>
      </c>
      <c r="AU240" s="23" t="s">
        <v>82</v>
      </c>
    </row>
    <row r="241" spans="2:65" s="11" customFormat="1">
      <c r="B241" s="207"/>
      <c r="C241" s="208"/>
      <c r="D241" s="204" t="s">
        <v>173</v>
      </c>
      <c r="E241" s="209" t="s">
        <v>21</v>
      </c>
      <c r="F241" s="210" t="s">
        <v>1140</v>
      </c>
      <c r="G241" s="208"/>
      <c r="H241" s="211" t="s">
        <v>21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173</v>
      </c>
      <c r="AU241" s="217" t="s">
        <v>82</v>
      </c>
      <c r="AV241" s="11" t="s">
        <v>80</v>
      </c>
      <c r="AW241" s="11" t="s">
        <v>36</v>
      </c>
      <c r="AX241" s="11" t="s">
        <v>72</v>
      </c>
      <c r="AY241" s="217" t="s">
        <v>162</v>
      </c>
    </row>
    <row r="242" spans="2:65" s="11" customFormat="1">
      <c r="B242" s="207"/>
      <c r="C242" s="208"/>
      <c r="D242" s="204" t="s">
        <v>173</v>
      </c>
      <c r="E242" s="209" t="s">
        <v>21</v>
      </c>
      <c r="F242" s="210" t="s">
        <v>355</v>
      </c>
      <c r="G242" s="208"/>
      <c r="H242" s="211" t="s">
        <v>21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173</v>
      </c>
      <c r="AU242" s="217" t="s">
        <v>82</v>
      </c>
      <c r="AV242" s="11" t="s">
        <v>80</v>
      </c>
      <c r="AW242" s="11" t="s">
        <v>36</v>
      </c>
      <c r="AX242" s="11" t="s">
        <v>72</v>
      </c>
      <c r="AY242" s="217" t="s">
        <v>162</v>
      </c>
    </row>
    <row r="243" spans="2:65" s="12" customFormat="1">
      <c r="B243" s="218"/>
      <c r="C243" s="219"/>
      <c r="D243" s="204" t="s">
        <v>173</v>
      </c>
      <c r="E243" s="220" t="s">
        <v>21</v>
      </c>
      <c r="F243" s="221" t="s">
        <v>443</v>
      </c>
      <c r="G243" s="219"/>
      <c r="H243" s="222">
        <v>40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173</v>
      </c>
      <c r="AU243" s="228" t="s">
        <v>82</v>
      </c>
      <c r="AV243" s="12" t="s">
        <v>82</v>
      </c>
      <c r="AW243" s="12" t="s">
        <v>36</v>
      </c>
      <c r="AX243" s="12" t="s">
        <v>72</v>
      </c>
      <c r="AY243" s="228" t="s">
        <v>162</v>
      </c>
    </row>
    <row r="244" spans="2:65" s="13" customFormat="1">
      <c r="B244" s="229"/>
      <c r="C244" s="230"/>
      <c r="D244" s="231" t="s">
        <v>173</v>
      </c>
      <c r="E244" s="232" t="s">
        <v>21</v>
      </c>
      <c r="F244" s="233" t="s">
        <v>177</v>
      </c>
      <c r="G244" s="230"/>
      <c r="H244" s="234">
        <v>40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173</v>
      </c>
      <c r="AU244" s="240" t="s">
        <v>82</v>
      </c>
      <c r="AV244" s="13" t="s">
        <v>169</v>
      </c>
      <c r="AW244" s="13" t="s">
        <v>36</v>
      </c>
      <c r="AX244" s="13" t="s">
        <v>80</v>
      </c>
      <c r="AY244" s="240" t="s">
        <v>162</v>
      </c>
    </row>
    <row r="245" spans="2:65" s="1" customFormat="1" ht="20.45" customHeight="1">
      <c r="B245" s="40"/>
      <c r="C245" s="192" t="s">
        <v>330</v>
      </c>
      <c r="D245" s="192" t="s">
        <v>164</v>
      </c>
      <c r="E245" s="193" t="s">
        <v>357</v>
      </c>
      <c r="F245" s="194" t="s">
        <v>358</v>
      </c>
      <c r="G245" s="195" t="s">
        <v>167</v>
      </c>
      <c r="H245" s="196">
        <v>147</v>
      </c>
      <c r="I245" s="197"/>
      <c r="J245" s="198">
        <f>ROUND(I245*H245,2)</f>
        <v>0</v>
      </c>
      <c r="K245" s="194" t="s">
        <v>168</v>
      </c>
      <c r="L245" s="60"/>
      <c r="M245" s="199" t="s">
        <v>21</v>
      </c>
      <c r="N245" s="200" t="s">
        <v>43</v>
      </c>
      <c r="O245" s="41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3" t="s">
        <v>169</v>
      </c>
      <c r="AT245" s="23" t="s">
        <v>164</v>
      </c>
      <c r="AU245" s="23" t="s">
        <v>82</v>
      </c>
      <c r="AY245" s="23" t="s">
        <v>162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80</v>
      </c>
      <c r="BK245" s="203">
        <f>ROUND(I245*H245,2)</f>
        <v>0</v>
      </c>
      <c r="BL245" s="23" t="s">
        <v>169</v>
      </c>
      <c r="BM245" s="23" t="s">
        <v>1177</v>
      </c>
    </row>
    <row r="246" spans="2:65" s="1" customFormat="1" ht="54">
      <c r="B246" s="40"/>
      <c r="C246" s="62"/>
      <c r="D246" s="204" t="s">
        <v>171</v>
      </c>
      <c r="E246" s="62"/>
      <c r="F246" s="205" t="s">
        <v>360</v>
      </c>
      <c r="G246" s="62"/>
      <c r="H246" s="62"/>
      <c r="I246" s="162"/>
      <c r="J246" s="62"/>
      <c r="K246" s="62"/>
      <c r="L246" s="60"/>
      <c r="M246" s="206"/>
      <c r="N246" s="41"/>
      <c r="O246" s="41"/>
      <c r="P246" s="41"/>
      <c r="Q246" s="41"/>
      <c r="R246" s="41"/>
      <c r="S246" s="41"/>
      <c r="T246" s="77"/>
      <c r="AT246" s="23" t="s">
        <v>171</v>
      </c>
      <c r="AU246" s="23" t="s">
        <v>82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1140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1" customFormat="1">
      <c r="B248" s="207"/>
      <c r="C248" s="208"/>
      <c r="D248" s="204" t="s">
        <v>173</v>
      </c>
      <c r="E248" s="209" t="s">
        <v>21</v>
      </c>
      <c r="F248" s="210" t="s">
        <v>361</v>
      </c>
      <c r="G248" s="208"/>
      <c r="H248" s="211" t="s">
        <v>21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173</v>
      </c>
      <c r="AU248" s="217" t="s">
        <v>82</v>
      </c>
      <c r="AV248" s="11" t="s">
        <v>80</v>
      </c>
      <c r="AW248" s="11" t="s">
        <v>36</v>
      </c>
      <c r="AX248" s="11" t="s">
        <v>72</v>
      </c>
      <c r="AY248" s="217" t="s">
        <v>162</v>
      </c>
    </row>
    <row r="249" spans="2:65" s="11" customFormat="1">
      <c r="B249" s="207"/>
      <c r="C249" s="208"/>
      <c r="D249" s="204" t="s">
        <v>173</v>
      </c>
      <c r="E249" s="209" t="s">
        <v>21</v>
      </c>
      <c r="F249" s="210" t="s">
        <v>210</v>
      </c>
      <c r="G249" s="208"/>
      <c r="H249" s="211" t="s">
        <v>21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173</v>
      </c>
      <c r="AU249" s="217" t="s">
        <v>82</v>
      </c>
      <c r="AV249" s="11" t="s">
        <v>80</v>
      </c>
      <c r="AW249" s="11" t="s">
        <v>36</v>
      </c>
      <c r="AX249" s="11" t="s">
        <v>72</v>
      </c>
      <c r="AY249" s="217" t="s">
        <v>162</v>
      </c>
    </row>
    <row r="250" spans="2:65" s="12" customFormat="1">
      <c r="B250" s="218"/>
      <c r="C250" s="219"/>
      <c r="D250" s="204" t="s">
        <v>173</v>
      </c>
      <c r="E250" s="220" t="s">
        <v>21</v>
      </c>
      <c r="F250" s="221" t="s">
        <v>1146</v>
      </c>
      <c r="G250" s="219"/>
      <c r="H250" s="222">
        <v>75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173</v>
      </c>
      <c r="AU250" s="228" t="s">
        <v>82</v>
      </c>
      <c r="AV250" s="12" t="s">
        <v>82</v>
      </c>
      <c r="AW250" s="12" t="s">
        <v>36</v>
      </c>
      <c r="AX250" s="12" t="s">
        <v>72</v>
      </c>
      <c r="AY250" s="228" t="s">
        <v>162</v>
      </c>
    </row>
    <row r="251" spans="2:65" s="11" customFormat="1">
      <c r="B251" s="207"/>
      <c r="C251" s="208"/>
      <c r="D251" s="204" t="s">
        <v>173</v>
      </c>
      <c r="E251" s="209" t="s">
        <v>21</v>
      </c>
      <c r="F251" s="210" t="s">
        <v>212</v>
      </c>
      <c r="G251" s="208"/>
      <c r="H251" s="211" t="s">
        <v>21</v>
      </c>
      <c r="I251" s="212"/>
      <c r="J251" s="208"/>
      <c r="K251" s="208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173</v>
      </c>
      <c r="AU251" s="217" t="s">
        <v>82</v>
      </c>
      <c r="AV251" s="11" t="s">
        <v>80</v>
      </c>
      <c r="AW251" s="11" t="s">
        <v>36</v>
      </c>
      <c r="AX251" s="11" t="s">
        <v>72</v>
      </c>
      <c r="AY251" s="217" t="s">
        <v>162</v>
      </c>
    </row>
    <row r="252" spans="2:65" s="12" customFormat="1">
      <c r="B252" s="218"/>
      <c r="C252" s="219"/>
      <c r="D252" s="204" t="s">
        <v>173</v>
      </c>
      <c r="E252" s="220" t="s">
        <v>21</v>
      </c>
      <c r="F252" s="221" t="s">
        <v>1147</v>
      </c>
      <c r="G252" s="219"/>
      <c r="H252" s="222">
        <v>72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173</v>
      </c>
      <c r="AU252" s="228" t="s">
        <v>82</v>
      </c>
      <c r="AV252" s="12" t="s">
        <v>82</v>
      </c>
      <c r="AW252" s="12" t="s">
        <v>36</v>
      </c>
      <c r="AX252" s="12" t="s">
        <v>72</v>
      </c>
      <c r="AY252" s="228" t="s">
        <v>162</v>
      </c>
    </row>
    <row r="253" spans="2:65" s="13" customFormat="1">
      <c r="B253" s="229"/>
      <c r="C253" s="230"/>
      <c r="D253" s="231" t="s">
        <v>173</v>
      </c>
      <c r="E253" s="232" t="s">
        <v>21</v>
      </c>
      <c r="F253" s="233" t="s">
        <v>177</v>
      </c>
      <c r="G253" s="230"/>
      <c r="H253" s="234">
        <v>147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173</v>
      </c>
      <c r="AU253" s="240" t="s">
        <v>82</v>
      </c>
      <c r="AV253" s="13" t="s">
        <v>169</v>
      </c>
      <c r="AW253" s="13" t="s">
        <v>36</v>
      </c>
      <c r="AX253" s="13" t="s">
        <v>80</v>
      </c>
      <c r="AY253" s="240" t="s">
        <v>162</v>
      </c>
    </row>
    <row r="254" spans="2:65" s="1" customFormat="1" ht="20.45" customHeight="1">
      <c r="B254" s="40"/>
      <c r="C254" s="192" t="s">
        <v>336</v>
      </c>
      <c r="D254" s="192" t="s">
        <v>164</v>
      </c>
      <c r="E254" s="193" t="s">
        <v>363</v>
      </c>
      <c r="F254" s="194" t="s">
        <v>364</v>
      </c>
      <c r="G254" s="195" t="s">
        <v>365</v>
      </c>
      <c r="H254" s="196">
        <v>23.52</v>
      </c>
      <c r="I254" s="197"/>
      <c r="J254" s="198">
        <f>ROUND(I254*H254,2)</f>
        <v>0</v>
      </c>
      <c r="K254" s="194" t="s">
        <v>21</v>
      </c>
      <c r="L254" s="60"/>
      <c r="M254" s="199" t="s">
        <v>21</v>
      </c>
      <c r="N254" s="200" t="s">
        <v>43</v>
      </c>
      <c r="O254" s="41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3" t="s">
        <v>169</v>
      </c>
      <c r="AT254" s="23" t="s">
        <v>164</v>
      </c>
      <c r="AU254" s="23" t="s">
        <v>82</v>
      </c>
      <c r="AY254" s="23" t="s">
        <v>162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80</v>
      </c>
      <c r="BK254" s="203">
        <f>ROUND(I254*H254,2)</f>
        <v>0</v>
      </c>
      <c r="BL254" s="23" t="s">
        <v>169</v>
      </c>
      <c r="BM254" s="23" t="s">
        <v>1178</v>
      </c>
    </row>
    <row r="255" spans="2:65" s="1" customFormat="1">
      <c r="B255" s="40"/>
      <c r="C255" s="62"/>
      <c r="D255" s="204" t="s">
        <v>171</v>
      </c>
      <c r="E255" s="62"/>
      <c r="F255" s="205" t="s">
        <v>367</v>
      </c>
      <c r="G255" s="62"/>
      <c r="H255" s="62"/>
      <c r="I255" s="162"/>
      <c r="J255" s="62"/>
      <c r="K255" s="62"/>
      <c r="L255" s="60"/>
      <c r="M255" s="206"/>
      <c r="N255" s="41"/>
      <c r="O255" s="41"/>
      <c r="P255" s="41"/>
      <c r="Q255" s="41"/>
      <c r="R255" s="41"/>
      <c r="S255" s="41"/>
      <c r="T255" s="77"/>
      <c r="AT255" s="23" t="s">
        <v>171</v>
      </c>
      <c r="AU255" s="23" t="s">
        <v>82</v>
      </c>
    </row>
    <row r="256" spans="2:65" s="11" customFormat="1">
      <c r="B256" s="207"/>
      <c r="C256" s="208"/>
      <c r="D256" s="204" t="s">
        <v>173</v>
      </c>
      <c r="E256" s="209" t="s">
        <v>21</v>
      </c>
      <c r="F256" s="210" t="s">
        <v>1140</v>
      </c>
      <c r="G256" s="208"/>
      <c r="H256" s="211" t="s">
        <v>21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173</v>
      </c>
      <c r="AU256" s="217" t="s">
        <v>82</v>
      </c>
      <c r="AV256" s="11" t="s">
        <v>80</v>
      </c>
      <c r="AW256" s="11" t="s">
        <v>36</v>
      </c>
      <c r="AX256" s="11" t="s">
        <v>72</v>
      </c>
      <c r="AY256" s="217" t="s">
        <v>162</v>
      </c>
    </row>
    <row r="257" spans="2:65" s="12" customFormat="1">
      <c r="B257" s="218"/>
      <c r="C257" s="219"/>
      <c r="D257" s="204" t="s">
        <v>173</v>
      </c>
      <c r="E257" s="220" t="s">
        <v>21</v>
      </c>
      <c r="F257" s="221" t="s">
        <v>368</v>
      </c>
      <c r="G257" s="219"/>
      <c r="H257" s="222">
        <v>23.52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173</v>
      </c>
      <c r="AU257" s="228" t="s">
        <v>82</v>
      </c>
      <c r="AV257" s="12" t="s">
        <v>82</v>
      </c>
      <c r="AW257" s="12" t="s">
        <v>36</v>
      </c>
      <c r="AX257" s="12" t="s">
        <v>72</v>
      </c>
      <c r="AY257" s="228" t="s">
        <v>162</v>
      </c>
    </row>
    <row r="258" spans="2:65" s="13" customFormat="1">
      <c r="B258" s="229"/>
      <c r="C258" s="230"/>
      <c r="D258" s="231" t="s">
        <v>173</v>
      </c>
      <c r="E258" s="232" t="s">
        <v>21</v>
      </c>
      <c r="F258" s="233" t="s">
        <v>177</v>
      </c>
      <c r="G258" s="230"/>
      <c r="H258" s="234">
        <v>23.52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173</v>
      </c>
      <c r="AU258" s="240" t="s">
        <v>82</v>
      </c>
      <c r="AV258" s="13" t="s">
        <v>169</v>
      </c>
      <c r="AW258" s="13" t="s">
        <v>36</v>
      </c>
      <c r="AX258" s="13" t="s">
        <v>80</v>
      </c>
      <c r="AY258" s="240" t="s">
        <v>162</v>
      </c>
    </row>
    <row r="259" spans="2:65" s="1" customFormat="1" ht="20.45" customHeight="1">
      <c r="B259" s="40"/>
      <c r="C259" s="192" t="s">
        <v>342</v>
      </c>
      <c r="D259" s="192" t="s">
        <v>164</v>
      </c>
      <c r="E259" s="193" t="s">
        <v>370</v>
      </c>
      <c r="F259" s="194" t="s">
        <v>371</v>
      </c>
      <c r="G259" s="195" t="s">
        <v>167</v>
      </c>
      <c r="H259" s="196">
        <v>321</v>
      </c>
      <c r="I259" s="197"/>
      <c r="J259" s="198">
        <f>ROUND(I259*H259,2)</f>
        <v>0</v>
      </c>
      <c r="K259" s="194" t="s">
        <v>168</v>
      </c>
      <c r="L259" s="60"/>
      <c r="M259" s="199" t="s">
        <v>21</v>
      </c>
      <c r="N259" s="200" t="s">
        <v>43</v>
      </c>
      <c r="O259" s="41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3" t="s">
        <v>169</v>
      </c>
      <c r="AT259" s="23" t="s">
        <v>164</v>
      </c>
      <c r="AU259" s="23" t="s">
        <v>82</v>
      </c>
      <c r="AY259" s="23" t="s">
        <v>162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80</v>
      </c>
      <c r="BK259" s="203">
        <f>ROUND(I259*H259,2)</f>
        <v>0</v>
      </c>
      <c r="BL259" s="23" t="s">
        <v>169</v>
      </c>
      <c r="BM259" s="23" t="s">
        <v>1179</v>
      </c>
    </row>
    <row r="260" spans="2:65" s="1" customFormat="1" ht="27">
      <c r="B260" s="40"/>
      <c r="C260" s="62"/>
      <c r="D260" s="204" t="s">
        <v>171</v>
      </c>
      <c r="E260" s="62"/>
      <c r="F260" s="205" t="s">
        <v>373</v>
      </c>
      <c r="G260" s="62"/>
      <c r="H260" s="62"/>
      <c r="I260" s="162"/>
      <c r="J260" s="62"/>
      <c r="K260" s="62"/>
      <c r="L260" s="60"/>
      <c r="M260" s="206"/>
      <c r="N260" s="41"/>
      <c r="O260" s="41"/>
      <c r="P260" s="41"/>
      <c r="Q260" s="41"/>
      <c r="R260" s="41"/>
      <c r="S260" s="41"/>
      <c r="T260" s="77"/>
      <c r="AT260" s="23" t="s">
        <v>171</v>
      </c>
      <c r="AU260" s="23" t="s">
        <v>82</v>
      </c>
    </row>
    <row r="261" spans="2:65" s="11" customFormat="1">
      <c r="B261" s="207"/>
      <c r="C261" s="208"/>
      <c r="D261" s="204" t="s">
        <v>173</v>
      </c>
      <c r="E261" s="209" t="s">
        <v>21</v>
      </c>
      <c r="F261" s="210" t="s">
        <v>1140</v>
      </c>
      <c r="G261" s="208"/>
      <c r="H261" s="211" t="s">
        <v>21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173</v>
      </c>
      <c r="AU261" s="217" t="s">
        <v>82</v>
      </c>
      <c r="AV261" s="11" t="s">
        <v>80</v>
      </c>
      <c r="AW261" s="11" t="s">
        <v>36</v>
      </c>
      <c r="AX261" s="11" t="s">
        <v>72</v>
      </c>
      <c r="AY261" s="217" t="s">
        <v>162</v>
      </c>
    </row>
    <row r="262" spans="2:65" s="11" customFormat="1">
      <c r="B262" s="207"/>
      <c r="C262" s="208"/>
      <c r="D262" s="204" t="s">
        <v>173</v>
      </c>
      <c r="E262" s="209" t="s">
        <v>21</v>
      </c>
      <c r="F262" s="210" t="s">
        <v>374</v>
      </c>
      <c r="G262" s="208"/>
      <c r="H262" s="211" t="s">
        <v>21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173</v>
      </c>
      <c r="AU262" s="217" t="s">
        <v>82</v>
      </c>
      <c r="AV262" s="11" t="s">
        <v>80</v>
      </c>
      <c r="AW262" s="11" t="s">
        <v>36</v>
      </c>
      <c r="AX262" s="11" t="s">
        <v>72</v>
      </c>
      <c r="AY262" s="217" t="s">
        <v>162</v>
      </c>
    </row>
    <row r="263" spans="2:65" s="12" customFormat="1">
      <c r="B263" s="218"/>
      <c r="C263" s="219"/>
      <c r="D263" s="204" t="s">
        <v>173</v>
      </c>
      <c r="E263" s="220" t="s">
        <v>21</v>
      </c>
      <c r="F263" s="221" t="s">
        <v>1175</v>
      </c>
      <c r="G263" s="219"/>
      <c r="H263" s="222">
        <v>281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173</v>
      </c>
      <c r="AU263" s="228" t="s">
        <v>82</v>
      </c>
      <c r="AV263" s="12" t="s">
        <v>82</v>
      </c>
      <c r="AW263" s="12" t="s">
        <v>36</v>
      </c>
      <c r="AX263" s="12" t="s">
        <v>72</v>
      </c>
      <c r="AY263" s="228" t="s">
        <v>162</v>
      </c>
    </row>
    <row r="264" spans="2:65" s="11" customFormat="1">
      <c r="B264" s="207"/>
      <c r="C264" s="208"/>
      <c r="D264" s="204" t="s">
        <v>173</v>
      </c>
      <c r="E264" s="209" t="s">
        <v>21</v>
      </c>
      <c r="F264" s="210" t="s">
        <v>375</v>
      </c>
      <c r="G264" s="208"/>
      <c r="H264" s="211" t="s">
        <v>21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173</v>
      </c>
      <c r="AU264" s="217" t="s">
        <v>82</v>
      </c>
      <c r="AV264" s="11" t="s">
        <v>80</v>
      </c>
      <c r="AW264" s="11" t="s">
        <v>36</v>
      </c>
      <c r="AX264" s="11" t="s">
        <v>72</v>
      </c>
      <c r="AY264" s="217" t="s">
        <v>162</v>
      </c>
    </row>
    <row r="265" spans="2:65" s="12" customFormat="1">
      <c r="B265" s="218"/>
      <c r="C265" s="219"/>
      <c r="D265" s="204" t="s">
        <v>173</v>
      </c>
      <c r="E265" s="220" t="s">
        <v>21</v>
      </c>
      <c r="F265" s="221" t="s">
        <v>443</v>
      </c>
      <c r="G265" s="219"/>
      <c r="H265" s="222">
        <v>40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173</v>
      </c>
      <c r="AU265" s="228" t="s">
        <v>82</v>
      </c>
      <c r="AV265" s="12" t="s">
        <v>82</v>
      </c>
      <c r="AW265" s="12" t="s">
        <v>36</v>
      </c>
      <c r="AX265" s="12" t="s">
        <v>72</v>
      </c>
      <c r="AY265" s="228" t="s">
        <v>162</v>
      </c>
    </row>
    <row r="266" spans="2:65" s="13" customFormat="1">
      <c r="B266" s="229"/>
      <c r="C266" s="230"/>
      <c r="D266" s="231" t="s">
        <v>173</v>
      </c>
      <c r="E266" s="232" t="s">
        <v>21</v>
      </c>
      <c r="F266" s="233" t="s">
        <v>177</v>
      </c>
      <c r="G266" s="230"/>
      <c r="H266" s="234">
        <v>321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173</v>
      </c>
      <c r="AU266" s="240" t="s">
        <v>82</v>
      </c>
      <c r="AV266" s="13" t="s">
        <v>169</v>
      </c>
      <c r="AW266" s="13" t="s">
        <v>36</v>
      </c>
      <c r="AX266" s="13" t="s">
        <v>80</v>
      </c>
      <c r="AY266" s="240" t="s">
        <v>162</v>
      </c>
    </row>
    <row r="267" spans="2:65" s="1" customFormat="1" ht="20.45" customHeight="1">
      <c r="B267" s="40"/>
      <c r="C267" s="192" t="s">
        <v>350</v>
      </c>
      <c r="D267" s="192" t="s">
        <v>164</v>
      </c>
      <c r="E267" s="193" t="s">
        <v>377</v>
      </c>
      <c r="F267" s="194" t="s">
        <v>378</v>
      </c>
      <c r="G267" s="195" t="s">
        <v>167</v>
      </c>
      <c r="H267" s="196">
        <v>306</v>
      </c>
      <c r="I267" s="197"/>
      <c r="J267" s="198">
        <f>ROUND(I267*H267,2)</f>
        <v>0</v>
      </c>
      <c r="K267" s="194" t="s">
        <v>168</v>
      </c>
      <c r="L267" s="60"/>
      <c r="M267" s="199" t="s">
        <v>21</v>
      </c>
      <c r="N267" s="200" t="s">
        <v>43</v>
      </c>
      <c r="O267" s="41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3" t="s">
        <v>169</v>
      </c>
      <c r="AT267" s="23" t="s">
        <v>164</v>
      </c>
      <c r="AU267" s="23" t="s">
        <v>82</v>
      </c>
      <c r="AY267" s="23" t="s">
        <v>162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80</v>
      </c>
      <c r="BK267" s="203">
        <f>ROUND(I267*H267,2)</f>
        <v>0</v>
      </c>
      <c r="BL267" s="23" t="s">
        <v>169</v>
      </c>
      <c r="BM267" s="23" t="s">
        <v>1180</v>
      </c>
    </row>
    <row r="268" spans="2:65" s="1" customFormat="1">
      <c r="B268" s="40"/>
      <c r="C268" s="62"/>
      <c r="D268" s="204" t="s">
        <v>171</v>
      </c>
      <c r="E268" s="62"/>
      <c r="F268" s="205" t="s">
        <v>378</v>
      </c>
      <c r="G268" s="62"/>
      <c r="H268" s="62"/>
      <c r="I268" s="162"/>
      <c r="J268" s="62"/>
      <c r="K268" s="62"/>
      <c r="L268" s="60"/>
      <c r="M268" s="206"/>
      <c r="N268" s="41"/>
      <c r="O268" s="41"/>
      <c r="P268" s="41"/>
      <c r="Q268" s="41"/>
      <c r="R268" s="41"/>
      <c r="S268" s="41"/>
      <c r="T268" s="77"/>
      <c r="AT268" s="23" t="s">
        <v>171</v>
      </c>
      <c r="AU268" s="23" t="s">
        <v>82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1075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1" customFormat="1">
      <c r="B270" s="207"/>
      <c r="C270" s="208"/>
      <c r="D270" s="204" t="s">
        <v>173</v>
      </c>
      <c r="E270" s="209" t="s">
        <v>21</v>
      </c>
      <c r="F270" s="210" t="s">
        <v>316</v>
      </c>
      <c r="G270" s="208"/>
      <c r="H270" s="211" t="s">
        <v>21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173</v>
      </c>
      <c r="AU270" s="217" t="s">
        <v>82</v>
      </c>
      <c r="AV270" s="11" t="s">
        <v>80</v>
      </c>
      <c r="AW270" s="11" t="s">
        <v>36</v>
      </c>
      <c r="AX270" s="11" t="s">
        <v>72</v>
      </c>
      <c r="AY270" s="217" t="s">
        <v>162</v>
      </c>
    </row>
    <row r="271" spans="2:65" s="12" customFormat="1">
      <c r="B271" s="218"/>
      <c r="C271" s="219"/>
      <c r="D271" s="204" t="s">
        <v>173</v>
      </c>
      <c r="E271" s="220" t="s">
        <v>21</v>
      </c>
      <c r="F271" s="221" t="s">
        <v>1168</v>
      </c>
      <c r="G271" s="219"/>
      <c r="H271" s="222">
        <v>306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173</v>
      </c>
      <c r="AU271" s="228" t="s">
        <v>82</v>
      </c>
      <c r="AV271" s="12" t="s">
        <v>82</v>
      </c>
      <c r="AW271" s="12" t="s">
        <v>36</v>
      </c>
      <c r="AX271" s="12" t="s">
        <v>72</v>
      </c>
      <c r="AY271" s="228" t="s">
        <v>162</v>
      </c>
    </row>
    <row r="272" spans="2:65" s="13" customFormat="1">
      <c r="B272" s="229"/>
      <c r="C272" s="230"/>
      <c r="D272" s="231" t="s">
        <v>173</v>
      </c>
      <c r="E272" s="232" t="s">
        <v>21</v>
      </c>
      <c r="F272" s="233" t="s">
        <v>177</v>
      </c>
      <c r="G272" s="230"/>
      <c r="H272" s="234">
        <v>306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173</v>
      </c>
      <c r="AU272" s="240" t="s">
        <v>82</v>
      </c>
      <c r="AV272" s="13" t="s">
        <v>169</v>
      </c>
      <c r="AW272" s="13" t="s">
        <v>36</v>
      </c>
      <c r="AX272" s="13" t="s">
        <v>80</v>
      </c>
      <c r="AY272" s="240" t="s">
        <v>162</v>
      </c>
    </row>
    <row r="273" spans="2:65" s="1" customFormat="1" ht="20.45" customHeight="1">
      <c r="B273" s="40"/>
      <c r="C273" s="192" t="s">
        <v>356</v>
      </c>
      <c r="D273" s="192" t="s">
        <v>164</v>
      </c>
      <c r="E273" s="193" t="s">
        <v>383</v>
      </c>
      <c r="F273" s="194" t="s">
        <v>384</v>
      </c>
      <c r="G273" s="195" t="s">
        <v>167</v>
      </c>
      <c r="H273" s="196">
        <v>25</v>
      </c>
      <c r="I273" s="197"/>
      <c r="J273" s="198">
        <f>ROUND(I273*H273,2)</f>
        <v>0</v>
      </c>
      <c r="K273" s="194" t="s">
        <v>168</v>
      </c>
      <c r="L273" s="60"/>
      <c r="M273" s="199" t="s">
        <v>21</v>
      </c>
      <c r="N273" s="200" t="s">
        <v>43</v>
      </c>
      <c r="O273" s="41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AR273" s="23" t="s">
        <v>169</v>
      </c>
      <c r="AT273" s="23" t="s">
        <v>164</v>
      </c>
      <c r="AU273" s="23" t="s">
        <v>82</v>
      </c>
      <c r="AY273" s="23" t="s">
        <v>162</v>
      </c>
      <c r="BE273" s="203">
        <f>IF(N273="základní",J273,0)</f>
        <v>0</v>
      </c>
      <c r="BF273" s="203">
        <f>IF(N273="snížená",J273,0)</f>
        <v>0</v>
      </c>
      <c r="BG273" s="203">
        <f>IF(N273="zákl. přenesená",J273,0)</f>
        <v>0</v>
      </c>
      <c r="BH273" s="203">
        <f>IF(N273="sníž. přenesená",J273,0)</f>
        <v>0</v>
      </c>
      <c r="BI273" s="203">
        <f>IF(N273="nulová",J273,0)</f>
        <v>0</v>
      </c>
      <c r="BJ273" s="23" t="s">
        <v>80</v>
      </c>
      <c r="BK273" s="203">
        <f>ROUND(I273*H273,2)</f>
        <v>0</v>
      </c>
      <c r="BL273" s="23" t="s">
        <v>169</v>
      </c>
      <c r="BM273" s="23" t="s">
        <v>1181</v>
      </c>
    </row>
    <row r="274" spans="2:65" s="1" customFormat="1" ht="27">
      <c r="B274" s="40"/>
      <c r="C274" s="62"/>
      <c r="D274" s="204" t="s">
        <v>171</v>
      </c>
      <c r="E274" s="62"/>
      <c r="F274" s="205" t="s">
        <v>386</v>
      </c>
      <c r="G274" s="62"/>
      <c r="H274" s="62"/>
      <c r="I274" s="162"/>
      <c r="J274" s="62"/>
      <c r="K274" s="62"/>
      <c r="L274" s="60"/>
      <c r="M274" s="206"/>
      <c r="N274" s="41"/>
      <c r="O274" s="41"/>
      <c r="P274" s="41"/>
      <c r="Q274" s="41"/>
      <c r="R274" s="41"/>
      <c r="S274" s="41"/>
      <c r="T274" s="77"/>
      <c r="AT274" s="23" t="s">
        <v>171</v>
      </c>
      <c r="AU274" s="23" t="s">
        <v>82</v>
      </c>
    </row>
    <row r="275" spans="2:65" s="11" customFormat="1">
      <c r="B275" s="207"/>
      <c r="C275" s="208"/>
      <c r="D275" s="204" t="s">
        <v>173</v>
      </c>
      <c r="E275" s="209" t="s">
        <v>21</v>
      </c>
      <c r="F275" s="210" t="s">
        <v>1140</v>
      </c>
      <c r="G275" s="208"/>
      <c r="H275" s="211" t="s">
        <v>21</v>
      </c>
      <c r="I275" s="212"/>
      <c r="J275" s="208"/>
      <c r="K275" s="208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173</v>
      </c>
      <c r="AU275" s="217" t="s">
        <v>82</v>
      </c>
      <c r="AV275" s="11" t="s">
        <v>80</v>
      </c>
      <c r="AW275" s="11" t="s">
        <v>36</v>
      </c>
      <c r="AX275" s="11" t="s">
        <v>72</v>
      </c>
      <c r="AY275" s="217" t="s">
        <v>162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387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2" customFormat="1">
      <c r="B277" s="218"/>
      <c r="C277" s="219"/>
      <c r="D277" s="204" t="s">
        <v>173</v>
      </c>
      <c r="E277" s="220" t="s">
        <v>21</v>
      </c>
      <c r="F277" s="221" t="s">
        <v>336</v>
      </c>
      <c r="G277" s="219"/>
      <c r="H277" s="222">
        <v>25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173</v>
      </c>
      <c r="AU277" s="228" t="s">
        <v>82</v>
      </c>
      <c r="AV277" s="12" t="s">
        <v>82</v>
      </c>
      <c r="AW277" s="12" t="s">
        <v>36</v>
      </c>
      <c r="AX277" s="12" t="s">
        <v>72</v>
      </c>
      <c r="AY277" s="228" t="s">
        <v>162</v>
      </c>
    </row>
    <row r="278" spans="2:65" s="13" customFormat="1">
      <c r="B278" s="229"/>
      <c r="C278" s="230"/>
      <c r="D278" s="231" t="s">
        <v>173</v>
      </c>
      <c r="E278" s="232" t="s">
        <v>21</v>
      </c>
      <c r="F278" s="233" t="s">
        <v>177</v>
      </c>
      <c r="G278" s="230"/>
      <c r="H278" s="234">
        <v>25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173</v>
      </c>
      <c r="AU278" s="240" t="s">
        <v>82</v>
      </c>
      <c r="AV278" s="13" t="s">
        <v>169</v>
      </c>
      <c r="AW278" s="13" t="s">
        <v>36</v>
      </c>
      <c r="AX278" s="13" t="s">
        <v>80</v>
      </c>
      <c r="AY278" s="240" t="s">
        <v>162</v>
      </c>
    </row>
    <row r="279" spans="2:65" s="1" customFormat="1" ht="20.45" customHeight="1">
      <c r="B279" s="40"/>
      <c r="C279" s="192" t="s">
        <v>362</v>
      </c>
      <c r="D279" s="192" t="s">
        <v>164</v>
      </c>
      <c r="E279" s="193" t="s">
        <v>389</v>
      </c>
      <c r="F279" s="194" t="s">
        <v>390</v>
      </c>
      <c r="G279" s="195" t="s">
        <v>262</v>
      </c>
      <c r="H279" s="196">
        <v>98</v>
      </c>
      <c r="I279" s="197"/>
      <c r="J279" s="198">
        <f>ROUND(I279*H279,2)</f>
        <v>0</v>
      </c>
      <c r="K279" s="194" t="s">
        <v>168</v>
      </c>
      <c r="L279" s="60"/>
      <c r="M279" s="199" t="s">
        <v>21</v>
      </c>
      <c r="N279" s="200" t="s">
        <v>43</v>
      </c>
      <c r="O279" s="41"/>
      <c r="P279" s="201">
        <f>O279*H279</f>
        <v>0</v>
      </c>
      <c r="Q279" s="201">
        <v>0</v>
      </c>
      <c r="R279" s="201">
        <f>Q279*H279</f>
        <v>0</v>
      </c>
      <c r="S279" s="201">
        <v>0</v>
      </c>
      <c r="T279" s="202">
        <f>S279*H279</f>
        <v>0</v>
      </c>
      <c r="AR279" s="23" t="s">
        <v>169</v>
      </c>
      <c r="AT279" s="23" t="s">
        <v>164</v>
      </c>
      <c r="AU279" s="23" t="s">
        <v>82</v>
      </c>
      <c r="AY279" s="23" t="s">
        <v>162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3" t="s">
        <v>80</v>
      </c>
      <c r="BK279" s="203">
        <f>ROUND(I279*H279,2)</f>
        <v>0</v>
      </c>
      <c r="BL279" s="23" t="s">
        <v>169</v>
      </c>
      <c r="BM279" s="23" t="s">
        <v>1182</v>
      </c>
    </row>
    <row r="280" spans="2:65" s="1" customFormat="1" ht="27">
      <c r="B280" s="40"/>
      <c r="C280" s="62"/>
      <c r="D280" s="204" t="s">
        <v>171</v>
      </c>
      <c r="E280" s="62"/>
      <c r="F280" s="205" t="s">
        <v>392</v>
      </c>
      <c r="G280" s="62"/>
      <c r="H280" s="62"/>
      <c r="I280" s="162"/>
      <c r="J280" s="62"/>
      <c r="K280" s="62"/>
      <c r="L280" s="60"/>
      <c r="M280" s="206"/>
      <c r="N280" s="41"/>
      <c r="O280" s="41"/>
      <c r="P280" s="41"/>
      <c r="Q280" s="41"/>
      <c r="R280" s="41"/>
      <c r="S280" s="41"/>
      <c r="T280" s="77"/>
      <c r="AT280" s="23" t="s">
        <v>171</v>
      </c>
      <c r="AU280" s="23" t="s">
        <v>82</v>
      </c>
    </row>
    <row r="281" spans="2:65" s="11" customFormat="1">
      <c r="B281" s="207"/>
      <c r="C281" s="208"/>
      <c r="D281" s="204" t="s">
        <v>173</v>
      </c>
      <c r="E281" s="209" t="s">
        <v>21</v>
      </c>
      <c r="F281" s="210" t="s">
        <v>1140</v>
      </c>
      <c r="G281" s="208"/>
      <c r="H281" s="211" t="s">
        <v>21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173</v>
      </c>
      <c r="AU281" s="217" t="s">
        <v>82</v>
      </c>
      <c r="AV281" s="11" t="s">
        <v>80</v>
      </c>
      <c r="AW281" s="11" t="s">
        <v>36</v>
      </c>
      <c r="AX281" s="11" t="s">
        <v>72</v>
      </c>
      <c r="AY281" s="217" t="s">
        <v>162</v>
      </c>
    </row>
    <row r="282" spans="2:65" s="11" customFormat="1">
      <c r="B282" s="207"/>
      <c r="C282" s="208"/>
      <c r="D282" s="204" t="s">
        <v>173</v>
      </c>
      <c r="E282" s="209" t="s">
        <v>21</v>
      </c>
      <c r="F282" s="210" t="s">
        <v>393</v>
      </c>
      <c r="G282" s="208"/>
      <c r="H282" s="211" t="s">
        <v>21</v>
      </c>
      <c r="I282" s="212"/>
      <c r="J282" s="208"/>
      <c r="K282" s="208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173</v>
      </c>
      <c r="AU282" s="217" t="s">
        <v>82</v>
      </c>
      <c r="AV282" s="11" t="s">
        <v>80</v>
      </c>
      <c r="AW282" s="11" t="s">
        <v>36</v>
      </c>
      <c r="AX282" s="11" t="s">
        <v>72</v>
      </c>
      <c r="AY282" s="217" t="s">
        <v>162</v>
      </c>
    </row>
    <row r="283" spans="2:65" s="12" customFormat="1">
      <c r="B283" s="218"/>
      <c r="C283" s="219"/>
      <c r="D283" s="204" t="s">
        <v>173</v>
      </c>
      <c r="E283" s="220" t="s">
        <v>21</v>
      </c>
      <c r="F283" s="221" t="s">
        <v>394</v>
      </c>
      <c r="G283" s="219"/>
      <c r="H283" s="222">
        <v>98</v>
      </c>
      <c r="I283" s="223"/>
      <c r="J283" s="219"/>
      <c r="K283" s="219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173</v>
      </c>
      <c r="AU283" s="228" t="s">
        <v>82</v>
      </c>
      <c r="AV283" s="12" t="s">
        <v>82</v>
      </c>
      <c r="AW283" s="12" t="s">
        <v>36</v>
      </c>
      <c r="AX283" s="12" t="s">
        <v>72</v>
      </c>
      <c r="AY283" s="228" t="s">
        <v>162</v>
      </c>
    </row>
    <row r="284" spans="2:65" s="13" customFormat="1">
      <c r="B284" s="229"/>
      <c r="C284" s="230"/>
      <c r="D284" s="231" t="s">
        <v>173</v>
      </c>
      <c r="E284" s="232" t="s">
        <v>21</v>
      </c>
      <c r="F284" s="233" t="s">
        <v>177</v>
      </c>
      <c r="G284" s="230"/>
      <c r="H284" s="234">
        <v>98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173</v>
      </c>
      <c r="AU284" s="240" t="s">
        <v>82</v>
      </c>
      <c r="AV284" s="13" t="s">
        <v>169</v>
      </c>
      <c r="AW284" s="13" t="s">
        <v>36</v>
      </c>
      <c r="AX284" s="13" t="s">
        <v>80</v>
      </c>
      <c r="AY284" s="240" t="s">
        <v>162</v>
      </c>
    </row>
    <row r="285" spans="2:65" s="1" customFormat="1" ht="20.45" customHeight="1">
      <c r="B285" s="40"/>
      <c r="C285" s="241" t="s">
        <v>369</v>
      </c>
      <c r="D285" s="241" t="s">
        <v>396</v>
      </c>
      <c r="E285" s="242" t="s">
        <v>397</v>
      </c>
      <c r="F285" s="243" t="s">
        <v>398</v>
      </c>
      <c r="G285" s="244" t="s">
        <v>399</v>
      </c>
      <c r="H285" s="245">
        <v>1.47</v>
      </c>
      <c r="I285" s="246"/>
      <c r="J285" s="247">
        <f>ROUND(I285*H285,2)</f>
        <v>0</v>
      </c>
      <c r="K285" s="243" t="s">
        <v>168</v>
      </c>
      <c r="L285" s="248"/>
      <c r="M285" s="249" t="s">
        <v>21</v>
      </c>
      <c r="N285" s="250" t="s">
        <v>43</v>
      </c>
      <c r="O285" s="41"/>
      <c r="P285" s="201">
        <f>O285*H285</f>
        <v>0</v>
      </c>
      <c r="Q285" s="201">
        <v>1E-3</v>
      </c>
      <c r="R285" s="201">
        <f>Q285*H285</f>
        <v>1.47E-3</v>
      </c>
      <c r="S285" s="201">
        <v>0</v>
      </c>
      <c r="T285" s="202">
        <f>S285*H285</f>
        <v>0</v>
      </c>
      <c r="AR285" s="23" t="s">
        <v>223</v>
      </c>
      <c r="AT285" s="23" t="s">
        <v>396</v>
      </c>
      <c r="AU285" s="23" t="s">
        <v>82</v>
      </c>
      <c r="AY285" s="23" t="s">
        <v>162</v>
      </c>
      <c r="BE285" s="203">
        <f>IF(N285="základní",J285,0)</f>
        <v>0</v>
      </c>
      <c r="BF285" s="203">
        <f>IF(N285="snížená",J285,0)</f>
        <v>0</v>
      </c>
      <c r="BG285" s="203">
        <f>IF(N285="zákl. přenesená",J285,0)</f>
        <v>0</v>
      </c>
      <c r="BH285" s="203">
        <f>IF(N285="sníž. přenesená",J285,0)</f>
        <v>0</v>
      </c>
      <c r="BI285" s="203">
        <f>IF(N285="nulová",J285,0)</f>
        <v>0</v>
      </c>
      <c r="BJ285" s="23" t="s">
        <v>80</v>
      </c>
      <c r="BK285" s="203">
        <f>ROUND(I285*H285,2)</f>
        <v>0</v>
      </c>
      <c r="BL285" s="23" t="s">
        <v>169</v>
      </c>
      <c r="BM285" s="23" t="s">
        <v>1183</v>
      </c>
    </row>
    <row r="286" spans="2:65" s="1" customFormat="1">
      <c r="B286" s="40"/>
      <c r="C286" s="62"/>
      <c r="D286" s="204" t="s">
        <v>171</v>
      </c>
      <c r="E286" s="62"/>
      <c r="F286" s="205" t="s">
        <v>398</v>
      </c>
      <c r="G286" s="62"/>
      <c r="H286" s="62"/>
      <c r="I286" s="162"/>
      <c r="J286" s="62"/>
      <c r="K286" s="62"/>
      <c r="L286" s="60"/>
      <c r="M286" s="206"/>
      <c r="N286" s="41"/>
      <c r="O286" s="41"/>
      <c r="P286" s="41"/>
      <c r="Q286" s="41"/>
      <c r="R286" s="41"/>
      <c r="S286" s="41"/>
      <c r="T286" s="77"/>
      <c r="AT286" s="23" t="s">
        <v>171</v>
      </c>
      <c r="AU286" s="23" t="s">
        <v>82</v>
      </c>
    </row>
    <row r="287" spans="2:65" s="11" customFormat="1">
      <c r="B287" s="207"/>
      <c r="C287" s="208"/>
      <c r="D287" s="204" t="s">
        <v>173</v>
      </c>
      <c r="E287" s="209" t="s">
        <v>21</v>
      </c>
      <c r="F287" s="210" t="s">
        <v>401</v>
      </c>
      <c r="G287" s="208"/>
      <c r="H287" s="211" t="s">
        <v>21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173</v>
      </c>
      <c r="AU287" s="217" t="s">
        <v>82</v>
      </c>
      <c r="AV287" s="11" t="s">
        <v>80</v>
      </c>
      <c r="AW287" s="11" t="s">
        <v>36</v>
      </c>
      <c r="AX287" s="11" t="s">
        <v>72</v>
      </c>
      <c r="AY287" s="217" t="s">
        <v>162</v>
      </c>
    </row>
    <row r="288" spans="2:65" s="12" customFormat="1">
      <c r="B288" s="218"/>
      <c r="C288" s="219"/>
      <c r="D288" s="204" t="s">
        <v>173</v>
      </c>
      <c r="E288" s="220" t="s">
        <v>21</v>
      </c>
      <c r="F288" s="221" t="s">
        <v>402</v>
      </c>
      <c r="G288" s="219"/>
      <c r="H288" s="222">
        <v>1.47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173</v>
      </c>
      <c r="AU288" s="228" t="s">
        <v>82</v>
      </c>
      <c r="AV288" s="12" t="s">
        <v>82</v>
      </c>
      <c r="AW288" s="12" t="s">
        <v>36</v>
      </c>
      <c r="AX288" s="12" t="s">
        <v>72</v>
      </c>
      <c r="AY288" s="228" t="s">
        <v>162</v>
      </c>
    </row>
    <row r="289" spans="2:65" s="13" customFormat="1">
      <c r="B289" s="229"/>
      <c r="C289" s="230"/>
      <c r="D289" s="231" t="s">
        <v>173</v>
      </c>
      <c r="E289" s="232" t="s">
        <v>21</v>
      </c>
      <c r="F289" s="233" t="s">
        <v>177</v>
      </c>
      <c r="G289" s="230"/>
      <c r="H289" s="234">
        <v>1.47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173</v>
      </c>
      <c r="AU289" s="240" t="s">
        <v>82</v>
      </c>
      <c r="AV289" s="13" t="s">
        <v>169</v>
      </c>
      <c r="AW289" s="13" t="s">
        <v>36</v>
      </c>
      <c r="AX289" s="13" t="s">
        <v>80</v>
      </c>
      <c r="AY289" s="240" t="s">
        <v>162</v>
      </c>
    </row>
    <row r="290" spans="2:65" s="1" customFormat="1" ht="20.45" customHeight="1">
      <c r="B290" s="40"/>
      <c r="C290" s="192" t="s">
        <v>376</v>
      </c>
      <c r="D290" s="192" t="s">
        <v>164</v>
      </c>
      <c r="E290" s="193" t="s">
        <v>404</v>
      </c>
      <c r="F290" s="194" t="s">
        <v>405</v>
      </c>
      <c r="G290" s="195" t="s">
        <v>262</v>
      </c>
      <c r="H290" s="196">
        <v>98</v>
      </c>
      <c r="I290" s="197"/>
      <c r="J290" s="198">
        <f>ROUND(I290*H290,2)</f>
        <v>0</v>
      </c>
      <c r="K290" s="194" t="s">
        <v>168</v>
      </c>
      <c r="L290" s="60"/>
      <c r="M290" s="199" t="s">
        <v>21</v>
      </c>
      <c r="N290" s="200" t="s">
        <v>43</v>
      </c>
      <c r="O290" s="41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3" t="s">
        <v>169</v>
      </c>
      <c r="AT290" s="23" t="s">
        <v>164</v>
      </c>
      <c r="AU290" s="23" t="s">
        <v>82</v>
      </c>
      <c r="AY290" s="23" t="s">
        <v>162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3" t="s">
        <v>80</v>
      </c>
      <c r="BK290" s="203">
        <f>ROUND(I290*H290,2)</f>
        <v>0</v>
      </c>
      <c r="BL290" s="23" t="s">
        <v>169</v>
      </c>
      <c r="BM290" s="23" t="s">
        <v>1184</v>
      </c>
    </row>
    <row r="291" spans="2:65" s="1" customFormat="1" ht="27">
      <c r="B291" s="40"/>
      <c r="C291" s="62"/>
      <c r="D291" s="204" t="s">
        <v>171</v>
      </c>
      <c r="E291" s="62"/>
      <c r="F291" s="205" t="s">
        <v>407</v>
      </c>
      <c r="G291" s="62"/>
      <c r="H291" s="62"/>
      <c r="I291" s="162"/>
      <c r="J291" s="62"/>
      <c r="K291" s="62"/>
      <c r="L291" s="60"/>
      <c r="M291" s="206"/>
      <c r="N291" s="41"/>
      <c r="O291" s="41"/>
      <c r="P291" s="41"/>
      <c r="Q291" s="41"/>
      <c r="R291" s="41"/>
      <c r="S291" s="41"/>
      <c r="T291" s="77"/>
      <c r="AT291" s="23" t="s">
        <v>171</v>
      </c>
      <c r="AU291" s="23" t="s">
        <v>82</v>
      </c>
    </row>
    <row r="292" spans="2:65" s="11" customFormat="1">
      <c r="B292" s="207"/>
      <c r="C292" s="208"/>
      <c r="D292" s="204" t="s">
        <v>173</v>
      </c>
      <c r="E292" s="209" t="s">
        <v>21</v>
      </c>
      <c r="F292" s="210" t="s">
        <v>1140</v>
      </c>
      <c r="G292" s="208"/>
      <c r="H292" s="211" t="s">
        <v>21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173</v>
      </c>
      <c r="AU292" s="217" t="s">
        <v>82</v>
      </c>
      <c r="AV292" s="11" t="s">
        <v>80</v>
      </c>
      <c r="AW292" s="11" t="s">
        <v>36</v>
      </c>
      <c r="AX292" s="11" t="s">
        <v>72</v>
      </c>
      <c r="AY292" s="217" t="s">
        <v>162</v>
      </c>
    </row>
    <row r="293" spans="2:65" s="11" customFormat="1">
      <c r="B293" s="207"/>
      <c r="C293" s="208"/>
      <c r="D293" s="204" t="s">
        <v>173</v>
      </c>
      <c r="E293" s="209" t="s">
        <v>21</v>
      </c>
      <c r="F293" s="210" t="s">
        <v>408</v>
      </c>
      <c r="G293" s="208"/>
      <c r="H293" s="211" t="s">
        <v>21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173</v>
      </c>
      <c r="AU293" s="217" t="s">
        <v>82</v>
      </c>
      <c r="AV293" s="11" t="s">
        <v>80</v>
      </c>
      <c r="AW293" s="11" t="s">
        <v>36</v>
      </c>
      <c r="AX293" s="11" t="s">
        <v>72</v>
      </c>
      <c r="AY293" s="217" t="s">
        <v>162</v>
      </c>
    </row>
    <row r="294" spans="2:65" s="12" customFormat="1">
      <c r="B294" s="218"/>
      <c r="C294" s="219"/>
      <c r="D294" s="204" t="s">
        <v>173</v>
      </c>
      <c r="E294" s="220" t="s">
        <v>21</v>
      </c>
      <c r="F294" s="221" t="s">
        <v>394</v>
      </c>
      <c r="G294" s="219"/>
      <c r="H294" s="222">
        <v>98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173</v>
      </c>
      <c r="AU294" s="228" t="s">
        <v>82</v>
      </c>
      <c r="AV294" s="12" t="s">
        <v>82</v>
      </c>
      <c r="AW294" s="12" t="s">
        <v>36</v>
      </c>
      <c r="AX294" s="12" t="s">
        <v>72</v>
      </c>
      <c r="AY294" s="228" t="s">
        <v>162</v>
      </c>
    </row>
    <row r="295" spans="2:65" s="13" customFormat="1">
      <c r="B295" s="229"/>
      <c r="C295" s="230"/>
      <c r="D295" s="204" t="s">
        <v>173</v>
      </c>
      <c r="E295" s="251" t="s">
        <v>21</v>
      </c>
      <c r="F295" s="252" t="s">
        <v>177</v>
      </c>
      <c r="G295" s="230"/>
      <c r="H295" s="253">
        <v>98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173</v>
      </c>
      <c r="AU295" s="240" t="s">
        <v>82</v>
      </c>
      <c r="AV295" s="13" t="s">
        <v>169</v>
      </c>
      <c r="AW295" s="13" t="s">
        <v>36</v>
      </c>
      <c r="AX295" s="13" t="s">
        <v>80</v>
      </c>
      <c r="AY295" s="240" t="s">
        <v>162</v>
      </c>
    </row>
    <row r="296" spans="2:65" s="10" customFormat="1" ht="29.85" customHeight="1">
      <c r="B296" s="175"/>
      <c r="C296" s="176"/>
      <c r="D296" s="189" t="s">
        <v>71</v>
      </c>
      <c r="E296" s="190" t="s">
        <v>82</v>
      </c>
      <c r="F296" s="190" t="s">
        <v>409</v>
      </c>
      <c r="G296" s="176"/>
      <c r="H296" s="176"/>
      <c r="I296" s="179"/>
      <c r="J296" s="191">
        <f>BK296</f>
        <v>0</v>
      </c>
      <c r="K296" s="176"/>
      <c r="L296" s="181"/>
      <c r="M296" s="182"/>
      <c r="N296" s="183"/>
      <c r="O296" s="183"/>
      <c r="P296" s="184">
        <f>SUM(P297:P325)</f>
        <v>0</v>
      </c>
      <c r="Q296" s="183"/>
      <c r="R296" s="184">
        <f>SUM(R297:R325)</f>
        <v>10.183199999999999</v>
      </c>
      <c r="S296" s="183"/>
      <c r="T296" s="185">
        <f>SUM(T297:T325)</f>
        <v>0</v>
      </c>
      <c r="AR296" s="186" t="s">
        <v>80</v>
      </c>
      <c r="AT296" s="187" t="s">
        <v>71</v>
      </c>
      <c r="AU296" s="187" t="s">
        <v>80</v>
      </c>
      <c r="AY296" s="186" t="s">
        <v>162</v>
      </c>
      <c r="BK296" s="188">
        <f>SUM(BK297:BK325)</f>
        <v>0</v>
      </c>
    </row>
    <row r="297" spans="2:65" s="1" customFormat="1" ht="28.9" customHeight="1">
      <c r="B297" s="40"/>
      <c r="C297" s="192" t="s">
        <v>382</v>
      </c>
      <c r="D297" s="192" t="s">
        <v>164</v>
      </c>
      <c r="E297" s="193" t="s">
        <v>410</v>
      </c>
      <c r="F297" s="194" t="s">
        <v>411</v>
      </c>
      <c r="G297" s="195" t="s">
        <v>412</v>
      </c>
      <c r="H297" s="196">
        <v>483</v>
      </c>
      <c r="I297" s="197"/>
      <c r="J297" s="198">
        <f>ROUND(I297*H297,2)</f>
        <v>0</v>
      </c>
      <c r="K297" s="194" t="s">
        <v>168</v>
      </c>
      <c r="L297" s="60"/>
      <c r="M297" s="199" t="s">
        <v>21</v>
      </c>
      <c r="N297" s="200" t="s">
        <v>43</v>
      </c>
      <c r="O297" s="41"/>
      <c r="P297" s="201">
        <f>O297*H297</f>
        <v>0</v>
      </c>
      <c r="Q297" s="201">
        <v>2.0000000000000001E-4</v>
      </c>
      <c r="R297" s="201">
        <f>Q297*H297</f>
        <v>9.6600000000000005E-2</v>
      </c>
      <c r="S297" s="201">
        <v>0</v>
      </c>
      <c r="T297" s="202">
        <f>S297*H297</f>
        <v>0</v>
      </c>
      <c r="AR297" s="23" t="s">
        <v>169</v>
      </c>
      <c r="AT297" s="23" t="s">
        <v>164</v>
      </c>
      <c r="AU297" s="23" t="s">
        <v>82</v>
      </c>
      <c r="AY297" s="23" t="s">
        <v>162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3" t="s">
        <v>80</v>
      </c>
      <c r="BK297" s="203">
        <f>ROUND(I297*H297,2)</f>
        <v>0</v>
      </c>
      <c r="BL297" s="23" t="s">
        <v>169</v>
      </c>
      <c r="BM297" s="23" t="s">
        <v>1185</v>
      </c>
    </row>
    <row r="298" spans="2:65" s="1" customFormat="1" ht="27">
      <c r="B298" s="40"/>
      <c r="C298" s="62"/>
      <c r="D298" s="204" t="s">
        <v>171</v>
      </c>
      <c r="E298" s="62"/>
      <c r="F298" s="205" t="s">
        <v>414</v>
      </c>
      <c r="G298" s="62"/>
      <c r="H298" s="62"/>
      <c r="I298" s="162"/>
      <c r="J298" s="62"/>
      <c r="K298" s="62"/>
      <c r="L298" s="60"/>
      <c r="M298" s="206"/>
      <c r="N298" s="41"/>
      <c r="O298" s="41"/>
      <c r="P298" s="41"/>
      <c r="Q298" s="41"/>
      <c r="R298" s="41"/>
      <c r="S298" s="41"/>
      <c r="T298" s="77"/>
      <c r="AT298" s="23" t="s">
        <v>171</v>
      </c>
      <c r="AU298" s="23" t="s">
        <v>82</v>
      </c>
    </row>
    <row r="299" spans="2:65" s="11" customFormat="1">
      <c r="B299" s="207"/>
      <c r="C299" s="208"/>
      <c r="D299" s="204" t="s">
        <v>173</v>
      </c>
      <c r="E299" s="209" t="s">
        <v>21</v>
      </c>
      <c r="F299" s="210" t="s">
        <v>1140</v>
      </c>
      <c r="G299" s="208"/>
      <c r="H299" s="211" t="s">
        <v>21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173</v>
      </c>
      <c r="AU299" s="217" t="s">
        <v>82</v>
      </c>
      <c r="AV299" s="11" t="s">
        <v>80</v>
      </c>
      <c r="AW299" s="11" t="s">
        <v>36</v>
      </c>
      <c r="AX299" s="11" t="s">
        <v>72</v>
      </c>
      <c r="AY299" s="217" t="s">
        <v>162</v>
      </c>
    </row>
    <row r="300" spans="2:65" s="11" customFormat="1">
      <c r="B300" s="207"/>
      <c r="C300" s="208"/>
      <c r="D300" s="204" t="s">
        <v>173</v>
      </c>
      <c r="E300" s="209" t="s">
        <v>21</v>
      </c>
      <c r="F300" s="210" t="s">
        <v>415</v>
      </c>
      <c r="G300" s="208"/>
      <c r="H300" s="211" t="s">
        <v>21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173</v>
      </c>
      <c r="AU300" s="217" t="s">
        <v>82</v>
      </c>
      <c r="AV300" s="11" t="s">
        <v>80</v>
      </c>
      <c r="AW300" s="11" t="s">
        <v>36</v>
      </c>
      <c r="AX300" s="11" t="s">
        <v>72</v>
      </c>
      <c r="AY300" s="217" t="s">
        <v>162</v>
      </c>
    </row>
    <row r="301" spans="2:65" s="12" customFormat="1">
      <c r="B301" s="218"/>
      <c r="C301" s="219"/>
      <c r="D301" s="204" t="s">
        <v>173</v>
      </c>
      <c r="E301" s="220" t="s">
        <v>21</v>
      </c>
      <c r="F301" s="221" t="s">
        <v>1186</v>
      </c>
      <c r="G301" s="219"/>
      <c r="H301" s="222">
        <v>220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173</v>
      </c>
      <c r="AU301" s="228" t="s">
        <v>82</v>
      </c>
      <c r="AV301" s="12" t="s">
        <v>82</v>
      </c>
      <c r="AW301" s="12" t="s">
        <v>36</v>
      </c>
      <c r="AX301" s="12" t="s">
        <v>72</v>
      </c>
      <c r="AY301" s="228" t="s">
        <v>162</v>
      </c>
    </row>
    <row r="302" spans="2:65" s="11" customFormat="1">
      <c r="B302" s="207"/>
      <c r="C302" s="208"/>
      <c r="D302" s="204" t="s">
        <v>173</v>
      </c>
      <c r="E302" s="209" t="s">
        <v>21</v>
      </c>
      <c r="F302" s="210" t="s">
        <v>417</v>
      </c>
      <c r="G302" s="208"/>
      <c r="H302" s="211" t="s">
        <v>21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173</v>
      </c>
      <c r="AU302" s="217" t="s">
        <v>82</v>
      </c>
      <c r="AV302" s="11" t="s">
        <v>80</v>
      </c>
      <c r="AW302" s="11" t="s">
        <v>36</v>
      </c>
      <c r="AX302" s="11" t="s">
        <v>72</v>
      </c>
      <c r="AY302" s="217" t="s">
        <v>162</v>
      </c>
    </row>
    <row r="303" spans="2:65" s="12" customFormat="1">
      <c r="B303" s="218"/>
      <c r="C303" s="219"/>
      <c r="D303" s="204" t="s">
        <v>173</v>
      </c>
      <c r="E303" s="220" t="s">
        <v>21</v>
      </c>
      <c r="F303" s="221" t="s">
        <v>729</v>
      </c>
      <c r="G303" s="219"/>
      <c r="H303" s="222">
        <v>65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173</v>
      </c>
      <c r="AU303" s="228" t="s">
        <v>82</v>
      </c>
      <c r="AV303" s="12" t="s">
        <v>82</v>
      </c>
      <c r="AW303" s="12" t="s">
        <v>36</v>
      </c>
      <c r="AX303" s="12" t="s">
        <v>72</v>
      </c>
      <c r="AY303" s="228" t="s">
        <v>162</v>
      </c>
    </row>
    <row r="304" spans="2:65" s="12" customFormat="1">
      <c r="B304" s="218"/>
      <c r="C304" s="219"/>
      <c r="D304" s="204" t="s">
        <v>173</v>
      </c>
      <c r="E304" s="220" t="s">
        <v>21</v>
      </c>
      <c r="F304" s="221" t="s">
        <v>419</v>
      </c>
      <c r="G304" s="219"/>
      <c r="H304" s="222">
        <v>43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173</v>
      </c>
      <c r="AU304" s="228" t="s">
        <v>82</v>
      </c>
      <c r="AV304" s="12" t="s">
        <v>82</v>
      </c>
      <c r="AW304" s="12" t="s">
        <v>36</v>
      </c>
      <c r="AX304" s="12" t="s">
        <v>72</v>
      </c>
      <c r="AY304" s="228" t="s">
        <v>162</v>
      </c>
    </row>
    <row r="305" spans="2:65" s="11" customFormat="1">
      <c r="B305" s="207"/>
      <c r="C305" s="208"/>
      <c r="D305" s="204" t="s">
        <v>173</v>
      </c>
      <c r="E305" s="209" t="s">
        <v>21</v>
      </c>
      <c r="F305" s="210" t="s">
        <v>420</v>
      </c>
      <c r="G305" s="208"/>
      <c r="H305" s="211" t="s">
        <v>21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173</v>
      </c>
      <c r="AU305" s="217" t="s">
        <v>82</v>
      </c>
      <c r="AV305" s="11" t="s">
        <v>80</v>
      </c>
      <c r="AW305" s="11" t="s">
        <v>36</v>
      </c>
      <c r="AX305" s="11" t="s">
        <v>72</v>
      </c>
      <c r="AY305" s="217" t="s">
        <v>162</v>
      </c>
    </row>
    <row r="306" spans="2:65" s="12" customFormat="1">
      <c r="B306" s="218"/>
      <c r="C306" s="219"/>
      <c r="D306" s="204" t="s">
        <v>173</v>
      </c>
      <c r="E306" s="220" t="s">
        <v>21</v>
      </c>
      <c r="F306" s="221" t="s">
        <v>421</v>
      </c>
      <c r="G306" s="219"/>
      <c r="H306" s="222">
        <v>155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173</v>
      </c>
      <c r="AU306" s="228" t="s">
        <v>82</v>
      </c>
      <c r="AV306" s="12" t="s">
        <v>82</v>
      </c>
      <c r="AW306" s="12" t="s">
        <v>36</v>
      </c>
      <c r="AX306" s="12" t="s">
        <v>72</v>
      </c>
      <c r="AY306" s="228" t="s">
        <v>162</v>
      </c>
    </row>
    <row r="307" spans="2:65" s="13" customFormat="1">
      <c r="B307" s="229"/>
      <c r="C307" s="230"/>
      <c r="D307" s="231" t="s">
        <v>173</v>
      </c>
      <c r="E307" s="232" t="s">
        <v>21</v>
      </c>
      <c r="F307" s="233" t="s">
        <v>177</v>
      </c>
      <c r="G307" s="230"/>
      <c r="H307" s="234">
        <v>483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173</v>
      </c>
      <c r="AU307" s="240" t="s">
        <v>82</v>
      </c>
      <c r="AV307" s="13" t="s">
        <v>169</v>
      </c>
      <c r="AW307" s="13" t="s">
        <v>36</v>
      </c>
      <c r="AX307" s="13" t="s">
        <v>80</v>
      </c>
      <c r="AY307" s="240" t="s">
        <v>162</v>
      </c>
    </row>
    <row r="308" spans="2:65" s="1" customFormat="1" ht="20.45" customHeight="1">
      <c r="B308" s="40"/>
      <c r="C308" s="192" t="s">
        <v>388</v>
      </c>
      <c r="D308" s="192" t="s">
        <v>164</v>
      </c>
      <c r="E308" s="193" t="s">
        <v>423</v>
      </c>
      <c r="F308" s="194" t="s">
        <v>424</v>
      </c>
      <c r="G308" s="195" t="s">
        <v>412</v>
      </c>
      <c r="H308" s="196">
        <v>44</v>
      </c>
      <c r="I308" s="197"/>
      <c r="J308" s="198">
        <f>ROUND(I308*H308,2)</f>
        <v>0</v>
      </c>
      <c r="K308" s="194" t="s">
        <v>168</v>
      </c>
      <c r="L308" s="60"/>
      <c r="M308" s="199" t="s">
        <v>21</v>
      </c>
      <c r="N308" s="200" t="s">
        <v>43</v>
      </c>
      <c r="O308" s="41"/>
      <c r="P308" s="201">
        <f>O308*H308</f>
        <v>0</v>
      </c>
      <c r="Q308" s="201">
        <v>2.7999999999999998E-4</v>
      </c>
      <c r="R308" s="201">
        <f>Q308*H308</f>
        <v>1.2319999999999999E-2</v>
      </c>
      <c r="S308" s="201">
        <v>0</v>
      </c>
      <c r="T308" s="202">
        <f>S308*H308</f>
        <v>0</v>
      </c>
      <c r="AR308" s="23" t="s">
        <v>169</v>
      </c>
      <c r="AT308" s="23" t="s">
        <v>164</v>
      </c>
      <c r="AU308" s="23" t="s">
        <v>82</v>
      </c>
      <c r="AY308" s="23" t="s">
        <v>162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3" t="s">
        <v>80</v>
      </c>
      <c r="BK308" s="203">
        <f>ROUND(I308*H308,2)</f>
        <v>0</v>
      </c>
      <c r="BL308" s="23" t="s">
        <v>169</v>
      </c>
      <c r="BM308" s="23" t="s">
        <v>1187</v>
      </c>
    </row>
    <row r="309" spans="2:65" s="1" customFormat="1" ht="27">
      <c r="B309" s="40"/>
      <c r="C309" s="62"/>
      <c r="D309" s="204" t="s">
        <v>171</v>
      </c>
      <c r="E309" s="62"/>
      <c r="F309" s="205" t="s">
        <v>426</v>
      </c>
      <c r="G309" s="62"/>
      <c r="H309" s="62"/>
      <c r="I309" s="162"/>
      <c r="J309" s="62"/>
      <c r="K309" s="62"/>
      <c r="L309" s="60"/>
      <c r="M309" s="206"/>
      <c r="N309" s="41"/>
      <c r="O309" s="41"/>
      <c r="P309" s="41"/>
      <c r="Q309" s="41"/>
      <c r="R309" s="41"/>
      <c r="S309" s="41"/>
      <c r="T309" s="77"/>
      <c r="AT309" s="23" t="s">
        <v>171</v>
      </c>
      <c r="AU309" s="23" t="s">
        <v>82</v>
      </c>
    </row>
    <row r="310" spans="2:65" s="11" customFormat="1">
      <c r="B310" s="207"/>
      <c r="C310" s="208"/>
      <c r="D310" s="204" t="s">
        <v>173</v>
      </c>
      <c r="E310" s="209" t="s">
        <v>21</v>
      </c>
      <c r="F310" s="210" t="s">
        <v>1140</v>
      </c>
      <c r="G310" s="208"/>
      <c r="H310" s="211" t="s">
        <v>21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173</v>
      </c>
      <c r="AU310" s="217" t="s">
        <v>82</v>
      </c>
      <c r="AV310" s="11" t="s">
        <v>80</v>
      </c>
      <c r="AW310" s="11" t="s">
        <v>36</v>
      </c>
      <c r="AX310" s="11" t="s">
        <v>72</v>
      </c>
      <c r="AY310" s="217" t="s">
        <v>162</v>
      </c>
    </row>
    <row r="311" spans="2:65" s="11" customFormat="1">
      <c r="B311" s="207"/>
      <c r="C311" s="208"/>
      <c r="D311" s="204" t="s">
        <v>173</v>
      </c>
      <c r="E311" s="209" t="s">
        <v>21</v>
      </c>
      <c r="F311" s="210" t="s">
        <v>427</v>
      </c>
      <c r="G311" s="208"/>
      <c r="H311" s="211" t="s">
        <v>21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173</v>
      </c>
      <c r="AU311" s="217" t="s">
        <v>82</v>
      </c>
      <c r="AV311" s="11" t="s">
        <v>80</v>
      </c>
      <c r="AW311" s="11" t="s">
        <v>36</v>
      </c>
      <c r="AX311" s="11" t="s">
        <v>72</v>
      </c>
      <c r="AY311" s="217" t="s">
        <v>162</v>
      </c>
    </row>
    <row r="312" spans="2:65" s="12" customFormat="1">
      <c r="B312" s="218"/>
      <c r="C312" s="219"/>
      <c r="D312" s="204" t="s">
        <v>173</v>
      </c>
      <c r="E312" s="220" t="s">
        <v>21</v>
      </c>
      <c r="F312" s="221" t="s">
        <v>470</v>
      </c>
      <c r="G312" s="219"/>
      <c r="H312" s="222">
        <v>44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173</v>
      </c>
      <c r="AU312" s="228" t="s">
        <v>82</v>
      </c>
      <c r="AV312" s="12" t="s">
        <v>82</v>
      </c>
      <c r="AW312" s="12" t="s">
        <v>36</v>
      </c>
      <c r="AX312" s="12" t="s">
        <v>72</v>
      </c>
      <c r="AY312" s="228" t="s">
        <v>162</v>
      </c>
    </row>
    <row r="313" spans="2:65" s="13" customFormat="1">
      <c r="B313" s="229"/>
      <c r="C313" s="230"/>
      <c r="D313" s="231" t="s">
        <v>173</v>
      </c>
      <c r="E313" s="232" t="s">
        <v>21</v>
      </c>
      <c r="F313" s="233" t="s">
        <v>177</v>
      </c>
      <c r="G313" s="230"/>
      <c r="H313" s="234">
        <v>44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173</v>
      </c>
      <c r="AU313" s="240" t="s">
        <v>82</v>
      </c>
      <c r="AV313" s="13" t="s">
        <v>169</v>
      </c>
      <c r="AW313" s="13" t="s">
        <v>36</v>
      </c>
      <c r="AX313" s="13" t="s">
        <v>80</v>
      </c>
      <c r="AY313" s="240" t="s">
        <v>162</v>
      </c>
    </row>
    <row r="314" spans="2:65" s="1" customFormat="1" ht="20.45" customHeight="1">
      <c r="B314" s="40"/>
      <c r="C314" s="192" t="s">
        <v>395</v>
      </c>
      <c r="D314" s="192" t="s">
        <v>164</v>
      </c>
      <c r="E314" s="193" t="s">
        <v>430</v>
      </c>
      <c r="F314" s="194" t="s">
        <v>431</v>
      </c>
      <c r="G314" s="195" t="s">
        <v>167</v>
      </c>
      <c r="H314" s="196">
        <v>4</v>
      </c>
      <c r="I314" s="197"/>
      <c r="J314" s="198">
        <f>ROUND(I314*H314,2)</f>
        <v>0</v>
      </c>
      <c r="K314" s="194" t="s">
        <v>168</v>
      </c>
      <c r="L314" s="60"/>
      <c r="M314" s="199" t="s">
        <v>21</v>
      </c>
      <c r="N314" s="200" t="s">
        <v>43</v>
      </c>
      <c r="O314" s="41"/>
      <c r="P314" s="201">
        <f>O314*H314</f>
        <v>0</v>
      </c>
      <c r="Q314" s="201">
        <v>2.45329</v>
      </c>
      <c r="R314" s="201">
        <f>Q314*H314</f>
        <v>9.8131599999999999</v>
      </c>
      <c r="S314" s="201">
        <v>0</v>
      </c>
      <c r="T314" s="202">
        <f>S314*H314</f>
        <v>0</v>
      </c>
      <c r="AR314" s="23" t="s">
        <v>169</v>
      </c>
      <c r="AT314" s="23" t="s">
        <v>164</v>
      </c>
      <c r="AU314" s="23" t="s">
        <v>82</v>
      </c>
      <c r="AY314" s="23" t="s">
        <v>162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80</v>
      </c>
      <c r="BK314" s="203">
        <f>ROUND(I314*H314,2)</f>
        <v>0</v>
      </c>
      <c r="BL314" s="23" t="s">
        <v>169</v>
      </c>
      <c r="BM314" s="23" t="s">
        <v>1188</v>
      </c>
    </row>
    <row r="315" spans="2:65" s="1" customFormat="1">
      <c r="B315" s="40"/>
      <c r="C315" s="62"/>
      <c r="D315" s="204" t="s">
        <v>171</v>
      </c>
      <c r="E315" s="62"/>
      <c r="F315" s="205" t="s">
        <v>433</v>
      </c>
      <c r="G315" s="62"/>
      <c r="H315" s="62"/>
      <c r="I315" s="162"/>
      <c r="J315" s="62"/>
      <c r="K315" s="62"/>
      <c r="L315" s="60"/>
      <c r="M315" s="206"/>
      <c r="N315" s="41"/>
      <c r="O315" s="41"/>
      <c r="P315" s="41"/>
      <c r="Q315" s="41"/>
      <c r="R315" s="41"/>
      <c r="S315" s="41"/>
      <c r="T315" s="77"/>
      <c r="AT315" s="23" t="s">
        <v>171</v>
      </c>
      <c r="AU315" s="23" t="s">
        <v>82</v>
      </c>
    </row>
    <row r="316" spans="2:65" s="11" customFormat="1">
      <c r="B316" s="207"/>
      <c r="C316" s="208"/>
      <c r="D316" s="204" t="s">
        <v>173</v>
      </c>
      <c r="E316" s="209" t="s">
        <v>21</v>
      </c>
      <c r="F316" s="210" t="s">
        <v>1140</v>
      </c>
      <c r="G316" s="208"/>
      <c r="H316" s="211" t="s">
        <v>21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173</v>
      </c>
      <c r="AU316" s="217" t="s">
        <v>82</v>
      </c>
      <c r="AV316" s="11" t="s">
        <v>80</v>
      </c>
      <c r="AW316" s="11" t="s">
        <v>36</v>
      </c>
      <c r="AX316" s="11" t="s">
        <v>72</v>
      </c>
      <c r="AY316" s="217" t="s">
        <v>162</v>
      </c>
    </row>
    <row r="317" spans="2:65" s="11" customFormat="1">
      <c r="B317" s="207"/>
      <c r="C317" s="208"/>
      <c r="D317" s="204" t="s">
        <v>173</v>
      </c>
      <c r="E317" s="209" t="s">
        <v>21</v>
      </c>
      <c r="F317" s="210" t="s">
        <v>434</v>
      </c>
      <c r="G317" s="208"/>
      <c r="H317" s="211" t="s">
        <v>21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173</v>
      </c>
      <c r="AU317" s="217" t="s">
        <v>82</v>
      </c>
      <c r="AV317" s="11" t="s">
        <v>80</v>
      </c>
      <c r="AW317" s="11" t="s">
        <v>36</v>
      </c>
      <c r="AX317" s="11" t="s">
        <v>72</v>
      </c>
      <c r="AY317" s="217" t="s">
        <v>162</v>
      </c>
    </row>
    <row r="318" spans="2:65" s="12" customFormat="1">
      <c r="B318" s="218"/>
      <c r="C318" s="219"/>
      <c r="D318" s="204" t="s">
        <v>173</v>
      </c>
      <c r="E318" s="220" t="s">
        <v>21</v>
      </c>
      <c r="F318" s="221" t="s">
        <v>169</v>
      </c>
      <c r="G318" s="219"/>
      <c r="H318" s="222">
        <v>4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173</v>
      </c>
      <c r="AU318" s="228" t="s">
        <v>82</v>
      </c>
      <c r="AV318" s="12" t="s">
        <v>82</v>
      </c>
      <c r="AW318" s="12" t="s">
        <v>36</v>
      </c>
      <c r="AX318" s="12" t="s">
        <v>72</v>
      </c>
      <c r="AY318" s="228" t="s">
        <v>162</v>
      </c>
    </row>
    <row r="319" spans="2:65" s="13" customFormat="1">
      <c r="B319" s="229"/>
      <c r="C319" s="230"/>
      <c r="D319" s="231" t="s">
        <v>173</v>
      </c>
      <c r="E319" s="232" t="s">
        <v>21</v>
      </c>
      <c r="F319" s="233" t="s">
        <v>177</v>
      </c>
      <c r="G319" s="230"/>
      <c r="H319" s="234">
        <v>4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173</v>
      </c>
      <c r="AU319" s="240" t="s">
        <v>82</v>
      </c>
      <c r="AV319" s="13" t="s">
        <v>169</v>
      </c>
      <c r="AW319" s="13" t="s">
        <v>36</v>
      </c>
      <c r="AX319" s="13" t="s">
        <v>80</v>
      </c>
      <c r="AY319" s="240" t="s">
        <v>162</v>
      </c>
    </row>
    <row r="320" spans="2:65" s="1" customFormat="1" ht="28.9" customHeight="1">
      <c r="B320" s="40"/>
      <c r="C320" s="192" t="s">
        <v>403</v>
      </c>
      <c r="D320" s="192" t="s">
        <v>164</v>
      </c>
      <c r="E320" s="193" t="s">
        <v>436</v>
      </c>
      <c r="F320" s="194" t="s">
        <v>437</v>
      </c>
      <c r="G320" s="195" t="s">
        <v>412</v>
      </c>
      <c r="H320" s="196">
        <v>51</v>
      </c>
      <c r="I320" s="197"/>
      <c r="J320" s="198">
        <f>ROUND(I320*H320,2)</f>
        <v>0</v>
      </c>
      <c r="K320" s="194" t="s">
        <v>168</v>
      </c>
      <c r="L320" s="60"/>
      <c r="M320" s="199" t="s">
        <v>21</v>
      </c>
      <c r="N320" s="200" t="s">
        <v>43</v>
      </c>
      <c r="O320" s="41"/>
      <c r="P320" s="201">
        <f>O320*H320</f>
        <v>0</v>
      </c>
      <c r="Q320" s="201">
        <v>5.1200000000000004E-3</v>
      </c>
      <c r="R320" s="201">
        <f>Q320*H320</f>
        <v>0.26112000000000002</v>
      </c>
      <c r="S320" s="201">
        <v>0</v>
      </c>
      <c r="T320" s="202">
        <f>S320*H320</f>
        <v>0</v>
      </c>
      <c r="AR320" s="23" t="s">
        <v>169</v>
      </c>
      <c r="AT320" s="23" t="s">
        <v>164</v>
      </c>
      <c r="AU320" s="23" t="s">
        <v>82</v>
      </c>
      <c r="AY320" s="23" t="s">
        <v>162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3" t="s">
        <v>80</v>
      </c>
      <c r="BK320" s="203">
        <f>ROUND(I320*H320,2)</f>
        <v>0</v>
      </c>
      <c r="BL320" s="23" t="s">
        <v>169</v>
      </c>
      <c r="BM320" s="23" t="s">
        <v>1189</v>
      </c>
    </row>
    <row r="321" spans="2:65" s="1" customFormat="1" ht="40.5">
      <c r="B321" s="40"/>
      <c r="C321" s="62"/>
      <c r="D321" s="204" t="s">
        <v>171</v>
      </c>
      <c r="E321" s="62"/>
      <c r="F321" s="205" t="s">
        <v>439</v>
      </c>
      <c r="G321" s="62"/>
      <c r="H321" s="62"/>
      <c r="I321" s="162"/>
      <c r="J321" s="62"/>
      <c r="K321" s="62"/>
      <c r="L321" s="60"/>
      <c r="M321" s="206"/>
      <c r="N321" s="41"/>
      <c r="O321" s="41"/>
      <c r="P321" s="41"/>
      <c r="Q321" s="41"/>
      <c r="R321" s="41"/>
      <c r="S321" s="41"/>
      <c r="T321" s="77"/>
      <c r="AT321" s="23" t="s">
        <v>171</v>
      </c>
      <c r="AU321" s="23" t="s">
        <v>82</v>
      </c>
    </row>
    <row r="322" spans="2:65" s="11" customFormat="1">
      <c r="B322" s="207"/>
      <c r="C322" s="208"/>
      <c r="D322" s="204" t="s">
        <v>173</v>
      </c>
      <c r="E322" s="209" t="s">
        <v>21</v>
      </c>
      <c r="F322" s="210" t="s">
        <v>1140</v>
      </c>
      <c r="G322" s="208"/>
      <c r="H322" s="211" t="s">
        <v>21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173</v>
      </c>
      <c r="AU322" s="217" t="s">
        <v>82</v>
      </c>
      <c r="AV322" s="11" t="s">
        <v>80</v>
      </c>
      <c r="AW322" s="11" t="s">
        <v>36</v>
      </c>
      <c r="AX322" s="11" t="s">
        <v>72</v>
      </c>
      <c r="AY322" s="217" t="s">
        <v>162</v>
      </c>
    </row>
    <row r="323" spans="2:65" s="11" customFormat="1">
      <c r="B323" s="207"/>
      <c r="C323" s="208"/>
      <c r="D323" s="204" t="s">
        <v>173</v>
      </c>
      <c r="E323" s="209" t="s">
        <v>21</v>
      </c>
      <c r="F323" s="210" t="s">
        <v>440</v>
      </c>
      <c r="G323" s="208"/>
      <c r="H323" s="211" t="s">
        <v>21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173</v>
      </c>
      <c r="AU323" s="217" t="s">
        <v>82</v>
      </c>
      <c r="AV323" s="11" t="s">
        <v>80</v>
      </c>
      <c r="AW323" s="11" t="s">
        <v>36</v>
      </c>
      <c r="AX323" s="11" t="s">
        <v>72</v>
      </c>
      <c r="AY323" s="217" t="s">
        <v>162</v>
      </c>
    </row>
    <row r="324" spans="2:65" s="12" customFormat="1">
      <c r="B324" s="218"/>
      <c r="C324" s="219"/>
      <c r="D324" s="204" t="s">
        <v>173</v>
      </c>
      <c r="E324" s="220" t="s">
        <v>21</v>
      </c>
      <c r="F324" s="221" t="s">
        <v>522</v>
      </c>
      <c r="G324" s="219"/>
      <c r="H324" s="222">
        <v>51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173</v>
      </c>
      <c r="AU324" s="228" t="s">
        <v>82</v>
      </c>
      <c r="AV324" s="12" t="s">
        <v>82</v>
      </c>
      <c r="AW324" s="12" t="s">
        <v>36</v>
      </c>
      <c r="AX324" s="12" t="s">
        <v>72</v>
      </c>
      <c r="AY324" s="228" t="s">
        <v>162</v>
      </c>
    </row>
    <row r="325" spans="2:65" s="13" customFormat="1">
      <c r="B325" s="229"/>
      <c r="C325" s="230"/>
      <c r="D325" s="204" t="s">
        <v>173</v>
      </c>
      <c r="E325" s="251" t="s">
        <v>21</v>
      </c>
      <c r="F325" s="252" t="s">
        <v>177</v>
      </c>
      <c r="G325" s="230"/>
      <c r="H325" s="253">
        <v>51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173</v>
      </c>
      <c r="AU325" s="240" t="s">
        <v>82</v>
      </c>
      <c r="AV325" s="13" t="s">
        <v>169</v>
      </c>
      <c r="AW325" s="13" t="s">
        <v>36</v>
      </c>
      <c r="AX325" s="13" t="s">
        <v>80</v>
      </c>
      <c r="AY325" s="240" t="s">
        <v>162</v>
      </c>
    </row>
    <row r="326" spans="2:65" s="10" customFormat="1" ht="29.85" customHeight="1">
      <c r="B326" s="175"/>
      <c r="C326" s="176"/>
      <c r="D326" s="189" t="s">
        <v>71</v>
      </c>
      <c r="E326" s="190" t="s">
        <v>183</v>
      </c>
      <c r="F326" s="190" t="s">
        <v>442</v>
      </c>
      <c r="G326" s="176"/>
      <c r="H326" s="176"/>
      <c r="I326" s="179"/>
      <c r="J326" s="191">
        <f>BK326</f>
        <v>0</v>
      </c>
      <c r="K326" s="176"/>
      <c r="L326" s="181"/>
      <c r="M326" s="182"/>
      <c r="N326" s="183"/>
      <c r="O326" s="183"/>
      <c r="P326" s="184">
        <f>SUM(P327:P376)</f>
        <v>0</v>
      </c>
      <c r="Q326" s="183"/>
      <c r="R326" s="184">
        <f>SUM(R327:R376)</f>
        <v>46.974083319999998</v>
      </c>
      <c r="S326" s="183"/>
      <c r="T326" s="185">
        <f>SUM(T327:T376)</f>
        <v>0</v>
      </c>
      <c r="AR326" s="186" t="s">
        <v>80</v>
      </c>
      <c r="AT326" s="187" t="s">
        <v>71</v>
      </c>
      <c r="AU326" s="187" t="s">
        <v>80</v>
      </c>
      <c r="AY326" s="186" t="s">
        <v>162</v>
      </c>
      <c r="BK326" s="188">
        <f>SUM(BK327:BK376)</f>
        <v>0</v>
      </c>
    </row>
    <row r="327" spans="2:65" s="1" customFormat="1" ht="20.45" customHeight="1">
      <c r="B327" s="40"/>
      <c r="C327" s="192" t="s">
        <v>222</v>
      </c>
      <c r="D327" s="192" t="s">
        <v>164</v>
      </c>
      <c r="E327" s="193" t="s">
        <v>444</v>
      </c>
      <c r="F327" s="194" t="s">
        <v>445</v>
      </c>
      <c r="G327" s="195" t="s">
        <v>262</v>
      </c>
      <c r="H327" s="196">
        <v>96</v>
      </c>
      <c r="I327" s="197"/>
      <c r="J327" s="198">
        <f>ROUND(I327*H327,2)</f>
        <v>0</v>
      </c>
      <c r="K327" s="194" t="s">
        <v>168</v>
      </c>
      <c r="L327" s="60"/>
      <c r="M327" s="199" t="s">
        <v>21</v>
      </c>
      <c r="N327" s="200" t="s">
        <v>43</v>
      </c>
      <c r="O327" s="41"/>
      <c r="P327" s="201">
        <f>O327*H327</f>
        <v>0</v>
      </c>
      <c r="Q327" s="201">
        <v>0.03</v>
      </c>
      <c r="R327" s="201">
        <f>Q327*H327</f>
        <v>2.88</v>
      </c>
      <c r="S327" s="201">
        <v>0</v>
      </c>
      <c r="T327" s="202">
        <f>S327*H327</f>
        <v>0</v>
      </c>
      <c r="AR327" s="23" t="s">
        <v>169</v>
      </c>
      <c r="AT327" s="23" t="s">
        <v>164</v>
      </c>
      <c r="AU327" s="23" t="s">
        <v>82</v>
      </c>
      <c r="AY327" s="23" t="s">
        <v>162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3" t="s">
        <v>80</v>
      </c>
      <c r="BK327" s="203">
        <f>ROUND(I327*H327,2)</f>
        <v>0</v>
      </c>
      <c r="BL327" s="23" t="s">
        <v>169</v>
      </c>
      <c r="BM327" s="23" t="s">
        <v>1190</v>
      </c>
    </row>
    <row r="328" spans="2:65" s="1" customFormat="1" ht="40.5">
      <c r="B328" s="40"/>
      <c r="C328" s="62"/>
      <c r="D328" s="204" t="s">
        <v>171</v>
      </c>
      <c r="E328" s="62"/>
      <c r="F328" s="205" t="s">
        <v>447</v>
      </c>
      <c r="G328" s="62"/>
      <c r="H328" s="62"/>
      <c r="I328" s="162"/>
      <c r="J328" s="62"/>
      <c r="K328" s="62"/>
      <c r="L328" s="60"/>
      <c r="M328" s="206"/>
      <c r="N328" s="41"/>
      <c r="O328" s="41"/>
      <c r="P328" s="41"/>
      <c r="Q328" s="41"/>
      <c r="R328" s="41"/>
      <c r="S328" s="41"/>
      <c r="T328" s="77"/>
      <c r="AT328" s="23" t="s">
        <v>171</v>
      </c>
      <c r="AU328" s="23" t="s">
        <v>82</v>
      </c>
    </row>
    <row r="329" spans="2:65" s="11" customFormat="1">
      <c r="B329" s="207"/>
      <c r="C329" s="208"/>
      <c r="D329" s="204" t="s">
        <v>173</v>
      </c>
      <c r="E329" s="209" t="s">
        <v>21</v>
      </c>
      <c r="F329" s="210" t="s">
        <v>1140</v>
      </c>
      <c r="G329" s="208"/>
      <c r="H329" s="211" t="s">
        <v>21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173</v>
      </c>
      <c r="AU329" s="217" t="s">
        <v>82</v>
      </c>
      <c r="AV329" s="11" t="s">
        <v>80</v>
      </c>
      <c r="AW329" s="11" t="s">
        <v>36</v>
      </c>
      <c r="AX329" s="11" t="s">
        <v>72</v>
      </c>
      <c r="AY329" s="217" t="s">
        <v>162</v>
      </c>
    </row>
    <row r="330" spans="2:65" s="11" customFormat="1">
      <c r="B330" s="207"/>
      <c r="C330" s="208"/>
      <c r="D330" s="204" t="s">
        <v>173</v>
      </c>
      <c r="E330" s="209" t="s">
        <v>21</v>
      </c>
      <c r="F330" s="210" t="s">
        <v>448</v>
      </c>
      <c r="G330" s="208"/>
      <c r="H330" s="211" t="s">
        <v>21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173</v>
      </c>
      <c r="AU330" s="217" t="s">
        <v>82</v>
      </c>
      <c r="AV330" s="11" t="s">
        <v>80</v>
      </c>
      <c r="AW330" s="11" t="s">
        <v>36</v>
      </c>
      <c r="AX330" s="11" t="s">
        <v>72</v>
      </c>
      <c r="AY330" s="217" t="s">
        <v>162</v>
      </c>
    </row>
    <row r="331" spans="2:65" s="12" customFormat="1">
      <c r="B331" s="218"/>
      <c r="C331" s="219"/>
      <c r="D331" s="204" t="s">
        <v>173</v>
      </c>
      <c r="E331" s="220" t="s">
        <v>21</v>
      </c>
      <c r="F331" s="221" t="s">
        <v>1191</v>
      </c>
      <c r="G331" s="219"/>
      <c r="H331" s="222">
        <v>96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173</v>
      </c>
      <c r="AU331" s="228" t="s">
        <v>82</v>
      </c>
      <c r="AV331" s="12" t="s">
        <v>82</v>
      </c>
      <c r="AW331" s="12" t="s">
        <v>36</v>
      </c>
      <c r="AX331" s="12" t="s">
        <v>72</v>
      </c>
      <c r="AY331" s="228" t="s">
        <v>162</v>
      </c>
    </row>
    <row r="332" spans="2:65" s="13" customFormat="1">
      <c r="B332" s="229"/>
      <c r="C332" s="230"/>
      <c r="D332" s="231" t="s">
        <v>173</v>
      </c>
      <c r="E332" s="232" t="s">
        <v>21</v>
      </c>
      <c r="F332" s="233" t="s">
        <v>177</v>
      </c>
      <c r="G332" s="230"/>
      <c r="H332" s="234">
        <v>96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173</v>
      </c>
      <c r="AU332" s="240" t="s">
        <v>82</v>
      </c>
      <c r="AV332" s="13" t="s">
        <v>169</v>
      </c>
      <c r="AW332" s="13" t="s">
        <v>36</v>
      </c>
      <c r="AX332" s="13" t="s">
        <v>80</v>
      </c>
      <c r="AY332" s="240" t="s">
        <v>162</v>
      </c>
    </row>
    <row r="333" spans="2:65" s="1" customFormat="1" ht="20.45" customHeight="1">
      <c r="B333" s="40"/>
      <c r="C333" s="192" t="s">
        <v>422</v>
      </c>
      <c r="D333" s="192" t="s">
        <v>164</v>
      </c>
      <c r="E333" s="193" t="s">
        <v>451</v>
      </c>
      <c r="F333" s="194" t="s">
        <v>452</v>
      </c>
      <c r="G333" s="195" t="s">
        <v>167</v>
      </c>
      <c r="H333" s="196">
        <v>2.1</v>
      </c>
      <c r="I333" s="197"/>
      <c r="J333" s="198">
        <f>ROUND(I333*H333,2)</f>
        <v>0</v>
      </c>
      <c r="K333" s="194" t="s">
        <v>168</v>
      </c>
      <c r="L333" s="60"/>
      <c r="M333" s="199" t="s">
        <v>21</v>
      </c>
      <c r="N333" s="200" t="s">
        <v>43</v>
      </c>
      <c r="O333" s="41"/>
      <c r="P333" s="201">
        <f>O333*H333</f>
        <v>0</v>
      </c>
      <c r="Q333" s="201">
        <v>3.0999400000000001</v>
      </c>
      <c r="R333" s="201">
        <f>Q333*H333</f>
        <v>6.5098740000000008</v>
      </c>
      <c r="S333" s="201">
        <v>0</v>
      </c>
      <c r="T333" s="202">
        <f>S333*H333</f>
        <v>0</v>
      </c>
      <c r="AR333" s="23" t="s">
        <v>169</v>
      </c>
      <c r="AT333" s="23" t="s">
        <v>164</v>
      </c>
      <c r="AU333" s="23" t="s">
        <v>82</v>
      </c>
      <c r="AY333" s="23" t="s">
        <v>162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3" t="s">
        <v>80</v>
      </c>
      <c r="BK333" s="203">
        <f>ROUND(I333*H333,2)</f>
        <v>0</v>
      </c>
      <c r="BL333" s="23" t="s">
        <v>169</v>
      </c>
      <c r="BM333" s="23" t="s">
        <v>1192</v>
      </c>
    </row>
    <row r="334" spans="2:65" s="1" customFormat="1" ht="67.5">
      <c r="B334" s="40"/>
      <c r="C334" s="62"/>
      <c r="D334" s="204" t="s">
        <v>171</v>
      </c>
      <c r="E334" s="62"/>
      <c r="F334" s="205" t="s">
        <v>454</v>
      </c>
      <c r="G334" s="62"/>
      <c r="H334" s="62"/>
      <c r="I334" s="162"/>
      <c r="J334" s="62"/>
      <c r="K334" s="62"/>
      <c r="L334" s="60"/>
      <c r="M334" s="206"/>
      <c r="N334" s="41"/>
      <c r="O334" s="41"/>
      <c r="P334" s="41"/>
      <c r="Q334" s="41"/>
      <c r="R334" s="41"/>
      <c r="S334" s="41"/>
      <c r="T334" s="77"/>
      <c r="AT334" s="23" t="s">
        <v>171</v>
      </c>
      <c r="AU334" s="23" t="s">
        <v>82</v>
      </c>
    </row>
    <row r="335" spans="2:65" s="11" customFormat="1">
      <c r="B335" s="207"/>
      <c r="C335" s="208"/>
      <c r="D335" s="204" t="s">
        <v>173</v>
      </c>
      <c r="E335" s="209" t="s">
        <v>21</v>
      </c>
      <c r="F335" s="210" t="s">
        <v>1140</v>
      </c>
      <c r="G335" s="208"/>
      <c r="H335" s="211" t="s">
        <v>21</v>
      </c>
      <c r="I335" s="212"/>
      <c r="J335" s="208"/>
      <c r="K335" s="208"/>
      <c r="L335" s="213"/>
      <c r="M335" s="214"/>
      <c r="N335" s="215"/>
      <c r="O335" s="215"/>
      <c r="P335" s="215"/>
      <c r="Q335" s="215"/>
      <c r="R335" s="215"/>
      <c r="S335" s="215"/>
      <c r="T335" s="216"/>
      <c r="AT335" s="217" t="s">
        <v>173</v>
      </c>
      <c r="AU335" s="217" t="s">
        <v>82</v>
      </c>
      <c r="AV335" s="11" t="s">
        <v>80</v>
      </c>
      <c r="AW335" s="11" t="s">
        <v>36</v>
      </c>
      <c r="AX335" s="11" t="s">
        <v>72</v>
      </c>
      <c r="AY335" s="217" t="s">
        <v>162</v>
      </c>
    </row>
    <row r="336" spans="2:65" s="12" customFormat="1">
      <c r="B336" s="218"/>
      <c r="C336" s="219"/>
      <c r="D336" s="204" t="s">
        <v>173</v>
      </c>
      <c r="E336" s="220" t="s">
        <v>21</v>
      </c>
      <c r="F336" s="221" t="s">
        <v>455</v>
      </c>
      <c r="G336" s="219"/>
      <c r="H336" s="222">
        <v>2.1</v>
      </c>
      <c r="I336" s="223"/>
      <c r="J336" s="219"/>
      <c r="K336" s="219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173</v>
      </c>
      <c r="AU336" s="228" t="s">
        <v>82</v>
      </c>
      <c r="AV336" s="12" t="s">
        <v>82</v>
      </c>
      <c r="AW336" s="12" t="s">
        <v>36</v>
      </c>
      <c r="AX336" s="12" t="s">
        <v>72</v>
      </c>
      <c r="AY336" s="228" t="s">
        <v>162</v>
      </c>
    </row>
    <row r="337" spans="2:65" s="13" customFormat="1">
      <c r="B337" s="229"/>
      <c r="C337" s="230"/>
      <c r="D337" s="231" t="s">
        <v>173</v>
      </c>
      <c r="E337" s="232" t="s">
        <v>21</v>
      </c>
      <c r="F337" s="233" t="s">
        <v>177</v>
      </c>
      <c r="G337" s="230"/>
      <c r="H337" s="234">
        <v>2.1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173</v>
      </c>
      <c r="AU337" s="240" t="s">
        <v>82</v>
      </c>
      <c r="AV337" s="13" t="s">
        <v>169</v>
      </c>
      <c r="AW337" s="13" t="s">
        <v>36</v>
      </c>
      <c r="AX337" s="13" t="s">
        <v>80</v>
      </c>
      <c r="AY337" s="240" t="s">
        <v>162</v>
      </c>
    </row>
    <row r="338" spans="2:65" s="1" customFormat="1" ht="28.9" customHeight="1">
      <c r="B338" s="40"/>
      <c r="C338" s="192" t="s">
        <v>429</v>
      </c>
      <c r="D338" s="192" t="s">
        <v>164</v>
      </c>
      <c r="E338" s="193" t="s">
        <v>457</v>
      </c>
      <c r="F338" s="194" t="s">
        <v>458</v>
      </c>
      <c r="G338" s="195" t="s">
        <v>167</v>
      </c>
      <c r="H338" s="196">
        <v>5.8890000000000002</v>
      </c>
      <c r="I338" s="197"/>
      <c r="J338" s="198">
        <f>ROUND(I338*H338,2)</f>
        <v>0</v>
      </c>
      <c r="K338" s="194" t="s">
        <v>168</v>
      </c>
      <c r="L338" s="60"/>
      <c r="M338" s="199" t="s">
        <v>21</v>
      </c>
      <c r="N338" s="200" t="s">
        <v>43</v>
      </c>
      <c r="O338" s="41"/>
      <c r="P338" s="201">
        <f>O338*H338</f>
        <v>0</v>
      </c>
      <c r="Q338" s="201">
        <v>3.11388</v>
      </c>
      <c r="R338" s="201">
        <f>Q338*H338</f>
        <v>18.337639320000001</v>
      </c>
      <c r="S338" s="201">
        <v>0</v>
      </c>
      <c r="T338" s="202">
        <f>S338*H338</f>
        <v>0</v>
      </c>
      <c r="AR338" s="23" t="s">
        <v>169</v>
      </c>
      <c r="AT338" s="23" t="s">
        <v>164</v>
      </c>
      <c r="AU338" s="23" t="s">
        <v>82</v>
      </c>
      <c r="AY338" s="23" t="s">
        <v>162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3" t="s">
        <v>80</v>
      </c>
      <c r="BK338" s="203">
        <f>ROUND(I338*H338,2)</f>
        <v>0</v>
      </c>
      <c r="BL338" s="23" t="s">
        <v>169</v>
      </c>
      <c r="BM338" s="23" t="s">
        <v>1193</v>
      </c>
    </row>
    <row r="339" spans="2:65" s="1" customFormat="1" ht="54">
      <c r="B339" s="40"/>
      <c r="C339" s="62"/>
      <c r="D339" s="204" t="s">
        <v>171</v>
      </c>
      <c r="E339" s="62"/>
      <c r="F339" s="205" t="s">
        <v>460</v>
      </c>
      <c r="G339" s="62"/>
      <c r="H339" s="62"/>
      <c r="I339" s="162"/>
      <c r="J339" s="62"/>
      <c r="K339" s="62"/>
      <c r="L339" s="60"/>
      <c r="M339" s="206"/>
      <c r="N339" s="41"/>
      <c r="O339" s="41"/>
      <c r="P339" s="41"/>
      <c r="Q339" s="41"/>
      <c r="R339" s="41"/>
      <c r="S339" s="41"/>
      <c r="T339" s="77"/>
      <c r="AT339" s="23" t="s">
        <v>171</v>
      </c>
      <c r="AU339" s="23" t="s">
        <v>82</v>
      </c>
    </row>
    <row r="340" spans="2:65" s="11" customFormat="1">
      <c r="B340" s="207"/>
      <c r="C340" s="208"/>
      <c r="D340" s="204" t="s">
        <v>173</v>
      </c>
      <c r="E340" s="209" t="s">
        <v>21</v>
      </c>
      <c r="F340" s="210" t="s">
        <v>1140</v>
      </c>
      <c r="G340" s="208"/>
      <c r="H340" s="211" t="s">
        <v>21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173</v>
      </c>
      <c r="AU340" s="217" t="s">
        <v>82</v>
      </c>
      <c r="AV340" s="11" t="s">
        <v>80</v>
      </c>
      <c r="AW340" s="11" t="s">
        <v>36</v>
      </c>
      <c r="AX340" s="11" t="s">
        <v>72</v>
      </c>
      <c r="AY340" s="217" t="s">
        <v>162</v>
      </c>
    </row>
    <row r="341" spans="2:65" s="11" customFormat="1">
      <c r="B341" s="207"/>
      <c r="C341" s="208"/>
      <c r="D341" s="204" t="s">
        <v>173</v>
      </c>
      <c r="E341" s="209" t="s">
        <v>21</v>
      </c>
      <c r="F341" s="210" t="s">
        <v>461</v>
      </c>
      <c r="G341" s="208"/>
      <c r="H341" s="211" t="s">
        <v>21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173</v>
      </c>
      <c r="AU341" s="217" t="s">
        <v>82</v>
      </c>
      <c r="AV341" s="11" t="s">
        <v>80</v>
      </c>
      <c r="AW341" s="11" t="s">
        <v>36</v>
      </c>
      <c r="AX341" s="11" t="s">
        <v>72</v>
      </c>
      <c r="AY341" s="217" t="s">
        <v>162</v>
      </c>
    </row>
    <row r="342" spans="2:65" s="12" customFormat="1">
      <c r="B342" s="218"/>
      <c r="C342" s="219"/>
      <c r="D342" s="204" t="s">
        <v>173</v>
      </c>
      <c r="E342" s="220" t="s">
        <v>21</v>
      </c>
      <c r="F342" s="221" t="s">
        <v>1194</v>
      </c>
      <c r="G342" s="219"/>
      <c r="H342" s="222">
        <v>5.8890000000000002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173</v>
      </c>
      <c r="AU342" s="228" t="s">
        <v>82</v>
      </c>
      <c r="AV342" s="12" t="s">
        <v>82</v>
      </c>
      <c r="AW342" s="12" t="s">
        <v>36</v>
      </c>
      <c r="AX342" s="12" t="s">
        <v>72</v>
      </c>
      <c r="AY342" s="228" t="s">
        <v>162</v>
      </c>
    </row>
    <row r="343" spans="2:65" s="13" customFormat="1">
      <c r="B343" s="229"/>
      <c r="C343" s="230"/>
      <c r="D343" s="231" t="s">
        <v>173</v>
      </c>
      <c r="E343" s="232" t="s">
        <v>21</v>
      </c>
      <c r="F343" s="233" t="s">
        <v>177</v>
      </c>
      <c r="G343" s="230"/>
      <c r="H343" s="234">
        <v>5.8890000000000002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173</v>
      </c>
      <c r="AU343" s="240" t="s">
        <v>82</v>
      </c>
      <c r="AV343" s="13" t="s">
        <v>169</v>
      </c>
      <c r="AW343" s="13" t="s">
        <v>36</v>
      </c>
      <c r="AX343" s="13" t="s">
        <v>80</v>
      </c>
      <c r="AY343" s="240" t="s">
        <v>162</v>
      </c>
    </row>
    <row r="344" spans="2:65" s="1" customFormat="1" ht="20.45" customHeight="1">
      <c r="B344" s="40"/>
      <c r="C344" s="192" t="s">
        <v>435</v>
      </c>
      <c r="D344" s="192" t="s">
        <v>164</v>
      </c>
      <c r="E344" s="193" t="s">
        <v>464</v>
      </c>
      <c r="F344" s="194" t="s">
        <v>465</v>
      </c>
      <c r="G344" s="195" t="s">
        <v>167</v>
      </c>
      <c r="H344" s="196">
        <v>71</v>
      </c>
      <c r="I344" s="197"/>
      <c r="J344" s="198">
        <f>ROUND(I344*H344,2)</f>
        <v>0</v>
      </c>
      <c r="K344" s="194" t="s">
        <v>168</v>
      </c>
      <c r="L344" s="60"/>
      <c r="M344" s="199" t="s">
        <v>21</v>
      </c>
      <c r="N344" s="200" t="s">
        <v>43</v>
      </c>
      <c r="O344" s="41"/>
      <c r="P344" s="201">
        <f>O344*H344</f>
        <v>0</v>
      </c>
      <c r="Q344" s="201">
        <v>0</v>
      </c>
      <c r="R344" s="201">
        <f>Q344*H344</f>
        <v>0</v>
      </c>
      <c r="S344" s="201">
        <v>0</v>
      </c>
      <c r="T344" s="202">
        <f>S344*H344</f>
        <v>0</v>
      </c>
      <c r="AR344" s="23" t="s">
        <v>169</v>
      </c>
      <c r="AT344" s="23" t="s">
        <v>164</v>
      </c>
      <c r="AU344" s="23" t="s">
        <v>82</v>
      </c>
      <c r="AY344" s="23" t="s">
        <v>162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3" t="s">
        <v>80</v>
      </c>
      <c r="BK344" s="203">
        <f>ROUND(I344*H344,2)</f>
        <v>0</v>
      </c>
      <c r="BL344" s="23" t="s">
        <v>169</v>
      </c>
      <c r="BM344" s="23" t="s">
        <v>1195</v>
      </c>
    </row>
    <row r="345" spans="2:65" s="1" customFormat="1" ht="54">
      <c r="B345" s="40"/>
      <c r="C345" s="62"/>
      <c r="D345" s="204" t="s">
        <v>171</v>
      </c>
      <c r="E345" s="62"/>
      <c r="F345" s="205" t="s">
        <v>467</v>
      </c>
      <c r="G345" s="62"/>
      <c r="H345" s="62"/>
      <c r="I345" s="162"/>
      <c r="J345" s="62"/>
      <c r="K345" s="62"/>
      <c r="L345" s="60"/>
      <c r="M345" s="206"/>
      <c r="N345" s="41"/>
      <c r="O345" s="41"/>
      <c r="P345" s="41"/>
      <c r="Q345" s="41"/>
      <c r="R345" s="41"/>
      <c r="S345" s="41"/>
      <c r="T345" s="77"/>
      <c r="AT345" s="23" t="s">
        <v>171</v>
      </c>
      <c r="AU345" s="23" t="s">
        <v>82</v>
      </c>
    </row>
    <row r="346" spans="2:65" s="11" customFormat="1">
      <c r="B346" s="207"/>
      <c r="C346" s="208"/>
      <c r="D346" s="204" t="s">
        <v>173</v>
      </c>
      <c r="E346" s="209" t="s">
        <v>21</v>
      </c>
      <c r="F346" s="210" t="s">
        <v>1140</v>
      </c>
      <c r="G346" s="208"/>
      <c r="H346" s="211" t="s">
        <v>21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173</v>
      </c>
      <c r="AU346" s="217" t="s">
        <v>82</v>
      </c>
      <c r="AV346" s="11" t="s">
        <v>80</v>
      </c>
      <c r="AW346" s="11" t="s">
        <v>36</v>
      </c>
      <c r="AX346" s="11" t="s">
        <v>72</v>
      </c>
      <c r="AY346" s="217" t="s">
        <v>162</v>
      </c>
    </row>
    <row r="347" spans="2:65" s="11" customFormat="1">
      <c r="B347" s="207"/>
      <c r="C347" s="208"/>
      <c r="D347" s="204" t="s">
        <v>173</v>
      </c>
      <c r="E347" s="209" t="s">
        <v>21</v>
      </c>
      <c r="F347" s="210" t="s">
        <v>468</v>
      </c>
      <c r="G347" s="208"/>
      <c r="H347" s="211" t="s">
        <v>21</v>
      </c>
      <c r="I347" s="212"/>
      <c r="J347" s="208"/>
      <c r="K347" s="208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173</v>
      </c>
      <c r="AU347" s="217" t="s">
        <v>82</v>
      </c>
      <c r="AV347" s="11" t="s">
        <v>80</v>
      </c>
      <c r="AW347" s="11" t="s">
        <v>36</v>
      </c>
      <c r="AX347" s="11" t="s">
        <v>72</v>
      </c>
      <c r="AY347" s="217" t="s">
        <v>162</v>
      </c>
    </row>
    <row r="348" spans="2:65" s="12" customFormat="1">
      <c r="B348" s="218"/>
      <c r="C348" s="219"/>
      <c r="D348" s="204" t="s">
        <v>173</v>
      </c>
      <c r="E348" s="220" t="s">
        <v>21</v>
      </c>
      <c r="F348" s="221" t="s">
        <v>664</v>
      </c>
      <c r="G348" s="219"/>
      <c r="H348" s="222">
        <v>71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173</v>
      </c>
      <c r="AU348" s="228" t="s">
        <v>82</v>
      </c>
      <c r="AV348" s="12" t="s">
        <v>82</v>
      </c>
      <c r="AW348" s="12" t="s">
        <v>36</v>
      </c>
      <c r="AX348" s="12" t="s">
        <v>72</v>
      </c>
      <c r="AY348" s="228" t="s">
        <v>162</v>
      </c>
    </row>
    <row r="349" spans="2:65" s="13" customFormat="1">
      <c r="B349" s="229"/>
      <c r="C349" s="230"/>
      <c r="D349" s="231" t="s">
        <v>173</v>
      </c>
      <c r="E349" s="232" t="s">
        <v>21</v>
      </c>
      <c r="F349" s="233" t="s">
        <v>177</v>
      </c>
      <c r="G349" s="230"/>
      <c r="H349" s="234">
        <v>71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AT349" s="240" t="s">
        <v>173</v>
      </c>
      <c r="AU349" s="240" t="s">
        <v>82</v>
      </c>
      <c r="AV349" s="13" t="s">
        <v>169</v>
      </c>
      <c r="AW349" s="13" t="s">
        <v>36</v>
      </c>
      <c r="AX349" s="13" t="s">
        <v>80</v>
      </c>
      <c r="AY349" s="240" t="s">
        <v>162</v>
      </c>
    </row>
    <row r="350" spans="2:65" s="1" customFormat="1" ht="20.45" customHeight="1">
      <c r="B350" s="40"/>
      <c r="C350" s="192" t="s">
        <v>443</v>
      </c>
      <c r="D350" s="192" t="s">
        <v>164</v>
      </c>
      <c r="E350" s="193" t="s">
        <v>471</v>
      </c>
      <c r="F350" s="194" t="s">
        <v>472</v>
      </c>
      <c r="G350" s="195" t="s">
        <v>167</v>
      </c>
      <c r="H350" s="196">
        <v>110</v>
      </c>
      <c r="I350" s="197"/>
      <c r="J350" s="198">
        <f>ROUND(I350*H350,2)</f>
        <v>0</v>
      </c>
      <c r="K350" s="194" t="s">
        <v>168</v>
      </c>
      <c r="L350" s="60"/>
      <c r="M350" s="199" t="s">
        <v>21</v>
      </c>
      <c r="N350" s="200" t="s">
        <v>43</v>
      </c>
      <c r="O350" s="41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AR350" s="23" t="s">
        <v>169</v>
      </c>
      <c r="AT350" s="23" t="s">
        <v>164</v>
      </c>
      <c r="AU350" s="23" t="s">
        <v>82</v>
      </c>
      <c r="AY350" s="23" t="s">
        <v>162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3" t="s">
        <v>80</v>
      </c>
      <c r="BK350" s="203">
        <f>ROUND(I350*H350,2)</f>
        <v>0</v>
      </c>
      <c r="BL350" s="23" t="s">
        <v>169</v>
      </c>
      <c r="BM350" s="23" t="s">
        <v>1196</v>
      </c>
    </row>
    <row r="351" spans="2:65" s="1" customFormat="1" ht="54">
      <c r="B351" s="40"/>
      <c r="C351" s="62"/>
      <c r="D351" s="204" t="s">
        <v>171</v>
      </c>
      <c r="E351" s="62"/>
      <c r="F351" s="205" t="s">
        <v>474</v>
      </c>
      <c r="G351" s="62"/>
      <c r="H351" s="62"/>
      <c r="I351" s="162"/>
      <c r="J351" s="62"/>
      <c r="K351" s="62"/>
      <c r="L351" s="60"/>
      <c r="M351" s="206"/>
      <c r="N351" s="41"/>
      <c r="O351" s="41"/>
      <c r="P351" s="41"/>
      <c r="Q351" s="41"/>
      <c r="R351" s="41"/>
      <c r="S351" s="41"/>
      <c r="T351" s="77"/>
      <c r="AT351" s="23" t="s">
        <v>171</v>
      </c>
      <c r="AU351" s="23" t="s">
        <v>82</v>
      </c>
    </row>
    <row r="352" spans="2:65" s="11" customFormat="1">
      <c r="B352" s="207"/>
      <c r="C352" s="208"/>
      <c r="D352" s="204" t="s">
        <v>173</v>
      </c>
      <c r="E352" s="209" t="s">
        <v>21</v>
      </c>
      <c r="F352" s="210" t="s">
        <v>1140</v>
      </c>
      <c r="G352" s="208"/>
      <c r="H352" s="211" t="s">
        <v>21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173</v>
      </c>
      <c r="AU352" s="217" t="s">
        <v>82</v>
      </c>
      <c r="AV352" s="11" t="s">
        <v>80</v>
      </c>
      <c r="AW352" s="11" t="s">
        <v>36</v>
      </c>
      <c r="AX352" s="11" t="s">
        <v>72</v>
      </c>
      <c r="AY352" s="217" t="s">
        <v>162</v>
      </c>
    </row>
    <row r="353" spans="2:65" s="12" customFormat="1">
      <c r="B353" s="218"/>
      <c r="C353" s="219"/>
      <c r="D353" s="204" t="s">
        <v>173</v>
      </c>
      <c r="E353" s="220" t="s">
        <v>21</v>
      </c>
      <c r="F353" s="221" t="s">
        <v>1197</v>
      </c>
      <c r="G353" s="219"/>
      <c r="H353" s="222">
        <v>51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173</v>
      </c>
      <c r="AU353" s="228" t="s">
        <v>82</v>
      </c>
      <c r="AV353" s="12" t="s">
        <v>82</v>
      </c>
      <c r="AW353" s="12" t="s">
        <v>36</v>
      </c>
      <c r="AX353" s="12" t="s">
        <v>72</v>
      </c>
      <c r="AY353" s="228" t="s">
        <v>162</v>
      </c>
    </row>
    <row r="354" spans="2:65" s="12" customFormat="1">
      <c r="B354" s="218"/>
      <c r="C354" s="219"/>
      <c r="D354" s="204" t="s">
        <v>173</v>
      </c>
      <c r="E354" s="220" t="s">
        <v>21</v>
      </c>
      <c r="F354" s="221" t="s">
        <v>1198</v>
      </c>
      <c r="G354" s="219"/>
      <c r="H354" s="222">
        <v>41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173</v>
      </c>
      <c r="AU354" s="228" t="s">
        <v>82</v>
      </c>
      <c r="AV354" s="12" t="s">
        <v>82</v>
      </c>
      <c r="AW354" s="12" t="s">
        <v>36</v>
      </c>
      <c r="AX354" s="12" t="s">
        <v>72</v>
      </c>
      <c r="AY354" s="228" t="s">
        <v>162</v>
      </c>
    </row>
    <row r="355" spans="2:65" s="12" customFormat="1">
      <c r="B355" s="218"/>
      <c r="C355" s="219"/>
      <c r="D355" s="204" t="s">
        <v>173</v>
      </c>
      <c r="E355" s="220" t="s">
        <v>21</v>
      </c>
      <c r="F355" s="221" t="s">
        <v>1199</v>
      </c>
      <c r="G355" s="219"/>
      <c r="H355" s="222">
        <v>18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173</v>
      </c>
      <c r="AU355" s="228" t="s">
        <v>82</v>
      </c>
      <c r="AV355" s="12" t="s">
        <v>82</v>
      </c>
      <c r="AW355" s="12" t="s">
        <v>36</v>
      </c>
      <c r="AX355" s="12" t="s">
        <v>72</v>
      </c>
      <c r="AY355" s="228" t="s">
        <v>162</v>
      </c>
    </row>
    <row r="356" spans="2:65" s="13" customFormat="1">
      <c r="B356" s="229"/>
      <c r="C356" s="230"/>
      <c r="D356" s="231" t="s">
        <v>173</v>
      </c>
      <c r="E356" s="232" t="s">
        <v>21</v>
      </c>
      <c r="F356" s="233" t="s">
        <v>177</v>
      </c>
      <c r="G356" s="230"/>
      <c r="H356" s="234">
        <v>110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173</v>
      </c>
      <c r="AU356" s="240" t="s">
        <v>82</v>
      </c>
      <c r="AV356" s="13" t="s">
        <v>169</v>
      </c>
      <c r="AW356" s="13" t="s">
        <v>36</v>
      </c>
      <c r="AX356" s="13" t="s">
        <v>80</v>
      </c>
      <c r="AY356" s="240" t="s">
        <v>162</v>
      </c>
    </row>
    <row r="357" spans="2:65" s="1" customFormat="1" ht="20.45" customHeight="1">
      <c r="B357" s="40"/>
      <c r="C357" s="192" t="s">
        <v>450</v>
      </c>
      <c r="D357" s="192" t="s">
        <v>164</v>
      </c>
      <c r="E357" s="193" t="s">
        <v>479</v>
      </c>
      <c r="F357" s="194" t="s">
        <v>480</v>
      </c>
      <c r="G357" s="195" t="s">
        <v>262</v>
      </c>
      <c r="H357" s="196">
        <v>137</v>
      </c>
      <c r="I357" s="197"/>
      <c r="J357" s="198">
        <f>ROUND(I357*H357,2)</f>
        <v>0</v>
      </c>
      <c r="K357" s="194" t="s">
        <v>168</v>
      </c>
      <c r="L357" s="60"/>
      <c r="M357" s="199" t="s">
        <v>21</v>
      </c>
      <c r="N357" s="200" t="s">
        <v>43</v>
      </c>
      <c r="O357" s="41"/>
      <c r="P357" s="201">
        <f>O357*H357</f>
        <v>0</v>
      </c>
      <c r="Q357" s="201">
        <v>7.6499999999999997E-3</v>
      </c>
      <c r="R357" s="201">
        <f>Q357*H357</f>
        <v>1.0480499999999999</v>
      </c>
      <c r="S357" s="201">
        <v>0</v>
      </c>
      <c r="T357" s="202">
        <f>S357*H357</f>
        <v>0</v>
      </c>
      <c r="AR357" s="23" t="s">
        <v>169</v>
      </c>
      <c r="AT357" s="23" t="s">
        <v>164</v>
      </c>
      <c r="AU357" s="23" t="s">
        <v>82</v>
      </c>
      <c r="AY357" s="23" t="s">
        <v>162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3" t="s">
        <v>80</v>
      </c>
      <c r="BK357" s="203">
        <f>ROUND(I357*H357,2)</f>
        <v>0</v>
      </c>
      <c r="BL357" s="23" t="s">
        <v>169</v>
      </c>
      <c r="BM357" s="23" t="s">
        <v>1200</v>
      </c>
    </row>
    <row r="358" spans="2:65" s="1" customFormat="1" ht="54">
      <c r="B358" s="40"/>
      <c r="C358" s="62"/>
      <c r="D358" s="204" t="s">
        <v>171</v>
      </c>
      <c r="E358" s="62"/>
      <c r="F358" s="205" t="s">
        <v>482</v>
      </c>
      <c r="G358" s="62"/>
      <c r="H358" s="62"/>
      <c r="I358" s="162"/>
      <c r="J358" s="62"/>
      <c r="K358" s="62"/>
      <c r="L358" s="60"/>
      <c r="M358" s="206"/>
      <c r="N358" s="41"/>
      <c r="O358" s="41"/>
      <c r="P358" s="41"/>
      <c r="Q358" s="41"/>
      <c r="R358" s="41"/>
      <c r="S358" s="41"/>
      <c r="T358" s="77"/>
      <c r="AT358" s="23" t="s">
        <v>171</v>
      </c>
      <c r="AU358" s="23" t="s">
        <v>82</v>
      </c>
    </row>
    <row r="359" spans="2:65" s="11" customFormat="1">
      <c r="B359" s="207"/>
      <c r="C359" s="208"/>
      <c r="D359" s="204" t="s">
        <v>173</v>
      </c>
      <c r="E359" s="209" t="s">
        <v>21</v>
      </c>
      <c r="F359" s="210" t="s">
        <v>1140</v>
      </c>
      <c r="G359" s="208"/>
      <c r="H359" s="211" t="s">
        <v>21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173</v>
      </c>
      <c r="AU359" s="217" t="s">
        <v>82</v>
      </c>
      <c r="AV359" s="11" t="s">
        <v>80</v>
      </c>
      <c r="AW359" s="11" t="s">
        <v>36</v>
      </c>
      <c r="AX359" s="11" t="s">
        <v>72</v>
      </c>
      <c r="AY359" s="217" t="s">
        <v>162</v>
      </c>
    </row>
    <row r="360" spans="2:65" s="12" customFormat="1">
      <c r="B360" s="218"/>
      <c r="C360" s="219"/>
      <c r="D360" s="204" t="s">
        <v>173</v>
      </c>
      <c r="E360" s="220" t="s">
        <v>21</v>
      </c>
      <c r="F360" s="221" t="s">
        <v>1201</v>
      </c>
      <c r="G360" s="219"/>
      <c r="H360" s="222">
        <v>68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173</v>
      </c>
      <c r="AU360" s="228" t="s">
        <v>82</v>
      </c>
      <c r="AV360" s="12" t="s">
        <v>82</v>
      </c>
      <c r="AW360" s="12" t="s">
        <v>36</v>
      </c>
      <c r="AX360" s="12" t="s">
        <v>72</v>
      </c>
      <c r="AY360" s="228" t="s">
        <v>162</v>
      </c>
    </row>
    <row r="361" spans="2:65" s="12" customFormat="1">
      <c r="B361" s="218"/>
      <c r="C361" s="219"/>
      <c r="D361" s="204" t="s">
        <v>173</v>
      </c>
      <c r="E361" s="220" t="s">
        <v>21</v>
      </c>
      <c r="F361" s="221" t="s">
        <v>1202</v>
      </c>
      <c r="G361" s="219"/>
      <c r="H361" s="222">
        <v>46</v>
      </c>
      <c r="I361" s="223"/>
      <c r="J361" s="219"/>
      <c r="K361" s="219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173</v>
      </c>
      <c r="AU361" s="228" t="s">
        <v>82</v>
      </c>
      <c r="AV361" s="12" t="s">
        <v>82</v>
      </c>
      <c r="AW361" s="12" t="s">
        <v>36</v>
      </c>
      <c r="AX361" s="12" t="s">
        <v>72</v>
      </c>
      <c r="AY361" s="228" t="s">
        <v>162</v>
      </c>
    </row>
    <row r="362" spans="2:65" s="12" customFormat="1">
      <c r="B362" s="218"/>
      <c r="C362" s="219"/>
      <c r="D362" s="204" t="s">
        <v>173</v>
      </c>
      <c r="E362" s="220" t="s">
        <v>21</v>
      </c>
      <c r="F362" s="221" t="s">
        <v>1199</v>
      </c>
      <c r="G362" s="219"/>
      <c r="H362" s="222">
        <v>18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173</v>
      </c>
      <c r="AU362" s="228" t="s">
        <v>82</v>
      </c>
      <c r="AV362" s="12" t="s">
        <v>82</v>
      </c>
      <c r="AW362" s="12" t="s">
        <v>36</v>
      </c>
      <c r="AX362" s="12" t="s">
        <v>72</v>
      </c>
      <c r="AY362" s="228" t="s">
        <v>162</v>
      </c>
    </row>
    <row r="363" spans="2:65" s="12" customFormat="1">
      <c r="B363" s="218"/>
      <c r="C363" s="219"/>
      <c r="D363" s="204" t="s">
        <v>173</v>
      </c>
      <c r="E363" s="220" t="s">
        <v>21</v>
      </c>
      <c r="F363" s="221" t="s">
        <v>984</v>
      </c>
      <c r="G363" s="219"/>
      <c r="H363" s="222">
        <v>5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173</v>
      </c>
      <c r="AU363" s="228" t="s">
        <v>82</v>
      </c>
      <c r="AV363" s="12" t="s">
        <v>82</v>
      </c>
      <c r="AW363" s="12" t="s">
        <v>36</v>
      </c>
      <c r="AX363" s="12" t="s">
        <v>72</v>
      </c>
      <c r="AY363" s="228" t="s">
        <v>162</v>
      </c>
    </row>
    <row r="364" spans="2:65" s="13" customFormat="1">
      <c r="B364" s="229"/>
      <c r="C364" s="230"/>
      <c r="D364" s="231" t="s">
        <v>173</v>
      </c>
      <c r="E364" s="232" t="s">
        <v>21</v>
      </c>
      <c r="F364" s="233" t="s">
        <v>177</v>
      </c>
      <c r="G364" s="230"/>
      <c r="H364" s="234">
        <v>137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173</v>
      </c>
      <c r="AU364" s="240" t="s">
        <v>82</v>
      </c>
      <c r="AV364" s="13" t="s">
        <v>169</v>
      </c>
      <c r="AW364" s="13" t="s">
        <v>36</v>
      </c>
      <c r="AX364" s="13" t="s">
        <v>80</v>
      </c>
      <c r="AY364" s="240" t="s">
        <v>162</v>
      </c>
    </row>
    <row r="365" spans="2:65" s="1" customFormat="1" ht="20.45" customHeight="1">
      <c r="B365" s="40"/>
      <c r="C365" s="192" t="s">
        <v>456</v>
      </c>
      <c r="D365" s="192" t="s">
        <v>164</v>
      </c>
      <c r="E365" s="193" t="s">
        <v>488</v>
      </c>
      <c r="F365" s="194" t="s">
        <v>489</v>
      </c>
      <c r="G365" s="195" t="s">
        <v>262</v>
      </c>
      <c r="H365" s="196">
        <v>137</v>
      </c>
      <c r="I365" s="197"/>
      <c r="J365" s="198">
        <f>ROUND(I365*H365,2)</f>
        <v>0</v>
      </c>
      <c r="K365" s="194" t="s">
        <v>168</v>
      </c>
      <c r="L365" s="60"/>
      <c r="M365" s="199" t="s">
        <v>21</v>
      </c>
      <c r="N365" s="200" t="s">
        <v>43</v>
      </c>
      <c r="O365" s="41"/>
      <c r="P365" s="201">
        <f>O365*H365</f>
        <v>0</v>
      </c>
      <c r="Q365" s="201">
        <v>8.5999999999999998E-4</v>
      </c>
      <c r="R365" s="201">
        <f>Q365*H365</f>
        <v>0.11781999999999999</v>
      </c>
      <c r="S365" s="201">
        <v>0</v>
      </c>
      <c r="T365" s="202">
        <f>S365*H365</f>
        <v>0</v>
      </c>
      <c r="AR365" s="23" t="s">
        <v>169</v>
      </c>
      <c r="AT365" s="23" t="s">
        <v>164</v>
      </c>
      <c r="AU365" s="23" t="s">
        <v>82</v>
      </c>
      <c r="AY365" s="23" t="s">
        <v>162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3" t="s">
        <v>80</v>
      </c>
      <c r="BK365" s="203">
        <f>ROUND(I365*H365,2)</f>
        <v>0</v>
      </c>
      <c r="BL365" s="23" t="s">
        <v>169</v>
      </c>
      <c r="BM365" s="23" t="s">
        <v>1203</v>
      </c>
    </row>
    <row r="366" spans="2:65" s="1" customFormat="1" ht="54">
      <c r="B366" s="40"/>
      <c r="C366" s="62"/>
      <c r="D366" s="204" t="s">
        <v>171</v>
      </c>
      <c r="E366" s="62"/>
      <c r="F366" s="205" t="s">
        <v>491</v>
      </c>
      <c r="G366" s="62"/>
      <c r="H366" s="62"/>
      <c r="I366" s="162"/>
      <c r="J366" s="62"/>
      <c r="K366" s="62"/>
      <c r="L366" s="60"/>
      <c r="M366" s="206"/>
      <c r="N366" s="41"/>
      <c r="O366" s="41"/>
      <c r="P366" s="41"/>
      <c r="Q366" s="41"/>
      <c r="R366" s="41"/>
      <c r="S366" s="41"/>
      <c r="T366" s="77"/>
      <c r="AT366" s="23" t="s">
        <v>171</v>
      </c>
      <c r="AU366" s="23" t="s">
        <v>82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492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2" customFormat="1">
      <c r="B368" s="218"/>
      <c r="C368" s="219"/>
      <c r="D368" s="204" t="s">
        <v>173</v>
      </c>
      <c r="E368" s="220" t="s">
        <v>21</v>
      </c>
      <c r="F368" s="221" t="s">
        <v>1204</v>
      </c>
      <c r="G368" s="219"/>
      <c r="H368" s="222">
        <v>137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173</v>
      </c>
      <c r="AU368" s="228" t="s">
        <v>82</v>
      </c>
      <c r="AV368" s="12" t="s">
        <v>82</v>
      </c>
      <c r="AW368" s="12" t="s">
        <v>36</v>
      </c>
      <c r="AX368" s="12" t="s">
        <v>72</v>
      </c>
      <c r="AY368" s="228" t="s">
        <v>162</v>
      </c>
    </row>
    <row r="369" spans="2:65" s="13" customFormat="1">
      <c r="B369" s="229"/>
      <c r="C369" s="230"/>
      <c r="D369" s="231" t="s">
        <v>173</v>
      </c>
      <c r="E369" s="232" t="s">
        <v>21</v>
      </c>
      <c r="F369" s="233" t="s">
        <v>177</v>
      </c>
      <c r="G369" s="230"/>
      <c r="H369" s="234">
        <v>137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173</v>
      </c>
      <c r="AU369" s="240" t="s">
        <v>82</v>
      </c>
      <c r="AV369" s="13" t="s">
        <v>169</v>
      </c>
      <c r="AW369" s="13" t="s">
        <v>36</v>
      </c>
      <c r="AX369" s="13" t="s">
        <v>80</v>
      </c>
      <c r="AY369" s="240" t="s">
        <v>162</v>
      </c>
    </row>
    <row r="370" spans="2:65" s="1" customFormat="1" ht="20.45" customHeight="1">
      <c r="B370" s="40"/>
      <c r="C370" s="192" t="s">
        <v>463</v>
      </c>
      <c r="D370" s="192" t="s">
        <v>164</v>
      </c>
      <c r="E370" s="193" t="s">
        <v>495</v>
      </c>
      <c r="F370" s="194" t="s">
        <v>496</v>
      </c>
      <c r="G370" s="195" t="s">
        <v>365</v>
      </c>
      <c r="H370" s="196">
        <v>16.5</v>
      </c>
      <c r="I370" s="197"/>
      <c r="J370" s="198">
        <f>ROUND(I370*H370,2)</f>
        <v>0</v>
      </c>
      <c r="K370" s="194" t="s">
        <v>168</v>
      </c>
      <c r="L370" s="60"/>
      <c r="M370" s="199" t="s">
        <v>21</v>
      </c>
      <c r="N370" s="200" t="s">
        <v>43</v>
      </c>
      <c r="O370" s="41"/>
      <c r="P370" s="201">
        <f>O370*H370</f>
        <v>0</v>
      </c>
      <c r="Q370" s="201">
        <v>1.0958000000000001</v>
      </c>
      <c r="R370" s="201">
        <f>Q370*H370</f>
        <v>18.0807</v>
      </c>
      <c r="S370" s="201">
        <v>0</v>
      </c>
      <c r="T370" s="202">
        <f>S370*H370</f>
        <v>0</v>
      </c>
      <c r="AR370" s="23" t="s">
        <v>169</v>
      </c>
      <c r="AT370" s="23" t="s">
        <v>164</v>
      </c>
      <c r="AU370" s="23" t="s">
        <v>82</v>
      </c>
      <c r="AY370" s="23" t="s">
        <v>162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80</v>
      </c>
      <c r="BK370" s="203">
        <f>ROUND(I370*H370,2)</f>
        <v>0</v>
      </c>
      <c r="BL370" s="23" t="s">
        <v>169</v>
      </c>
      <c r="BM370" s="23" t="s">
        <v>1205</v>
      </c>
    </row>
    <row r="371" spans="2:65" s="1" customFormat="1" ht="54">
      <c r="B371" s="40"/>
      <c r="C371" s="62"/>
      <c r="D371" s="204" t="s">
        <v>171</v>
      </c>
      <c r="E371" s="62"/>
      <c r="F371" s="205" t="s">
        <v>498</v>
      </c>
      <c r="G371" s="62"/>
      <c r="H371" s="62"/>
      <c r="I371" s="162"/>
      <c r="J371" s="62"/>
      <c r="K371" s="62"/>
      <c r="L371" s="60"/>
      <c r="M371" s="206"/>
      <c r="N371" s="41"/>
      <c r="O371" s="41"/>
      <c r="P371" s="41"/>
      <c r="Q371" s="41"/>
      <c r="R371" s="41"/>
      <c r="S371" s="41"/>
      <c r="T371" s="77"/>
      <c r="AT371" s="23" t="s">
        <v>171</v>
      </c>
      <c r="AU371" s="23" t="s">
        <v>82</v>
      </c>
    </row>
    <row r="372" spans="2:65" s="11" customFormat="1">
      <c r="B372" s="207"/>
      <c r="C372" s="208"/>
      <c r="D372" s="204" t="s">
        <v>173</v>
      </c>
      <c r="E372" s="209" t="s">
        <v>21</v>
      </c>
      <c r="F372" s="210" t="s">
        <v>1140</v>
      </c>
      <c r="G372" s="208"/>
      <c r="H372" s="211" t="s">
        <v>21</v>
      </c>
      <c r="I372" s="212"/>
      <c r="J372" s="208"/>
      <c r="K372" s="208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173</v>
      </c>
      <c r="AU372" s="217" t="s">
        <v>82</v>
      </c>
      <c r="AV372" s="11" t="s">
        <v>80</v>
      </c>
      <c r="AW372" s="11" t="s">
        <v>36</v>
      </c>
      <c r="AX372" s="11" t="s">
        <v>72</v>
      </c>
      <c r="AY372" s="217" t="s">
        <v>162</v>
      </c>
    </row>
    <row r="373" spans="2:65" s="11" customFormat="1">
      <c r="B373" s="207"/>
      <c r="C373" s="208"/>
      <c r="D373" s="204" t="s">
        <v>173</v>
      </c>
      <c r="E373" s="209" t="s">
        <v>21</v>
      </c>
      <c r="F373" s="210" t="s">
        <v>499</v>
      </c>
      <c r="G373" s="208"/>
      <c r="H373" s="211" t="s">
        <v>21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173</v>
      </c>
      <c r="AU373" s="217" t="s">
        <v>82</v>
      </c>
      <c r="AV373" s="11" t="s">
        <v>80</v>
      </c>
      <c r="AW373" s="11" t="s">
        <v>36</v>
      </c>
      <c r="AX373" s="11" t="s">
        <v>72</v>
      </c>
      <c r="AY373" s="217" t="s">
        <v>162</v>
      </c>
    </row>
    <row r="374" spans="2:65" s="11" customFormat="1">
      <c r="B374" s="207"/>
      <c r="C374" s="208"/>
      <c r="D374" s="204" t="s">
        <v>173</v>
      </c>
      <c r="E374" s="209" t="s">
        <v>21</v>
      </c>
      <c r="F374" s="210" t="s">
        <v>500</v>
      </c>
      <c r="G374" s="208"/>
      <c r="H374" s="211" t="s">
        <v>21</v>
      </c>
      <c r="I374" s="212"/>
      <c r="J374" s="208"/>
      <c r="K374" s="208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173</v>
      </c>
      <c r="AU374" s="217" t="s">
        <v>82</v>
      </c>
      <c r="AV374" s="11" t="s">
        <v>80</v>
      </c>
      <c r="AW374" s="11" t="s">
        <v>36</v>
      </c>
      <c r="AX374" s="11" t="s">
        <v>72</v>
      </c>
      <c r="AY374" s="217" t="s">
        <v>162</v>
      </c>
    </row>
    <row r="375" spans="2:65" s="12" customFormat="1">
      <c r="B375" s="218"/>
      <c r="C375" s="219"/>
      <c r="D375" s="204" t="s">
        <v>173</v>
      </c>
      <c r="E375" s="220" t="s">
        <v>21</v>
      </c>
      <c r="F375" s="221" t="s">
        <v>1206</v>
      </c>
      <c r="G375" s="219"/>
      <c r="H375" s="222">
        <v>16.5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173</v>
      </c>
      <c r="AU375" s="228" t="s">
        <v>82</v>
      </c>
      <c r="AV375" s="12" t="s">
        <v>82</v>
      </c>
      <c r="AW375" s="12" t="s">
        <v>36</v>
      </c>
      <c r="AX375" s="12" t="s">
        <v>72</v>
      </c>
      <c r="AY375" s="228" t="s">
        <v>162</v>
      </c>
    </row>
    <row r="376" spans="2:65" s="13" customFormat="1">
      <c r="B376" s="229"/>
      <c r="C376" s="230"/>
      <c r="D376" s="204" t="s">
        <v>173</v>
      </c>
      <c r="E376" s="251" t="s">
        <v>21</v>
      </c>
      <c r="F376" s="252" t="s">
        <v>177</v>
      </c>
      <c r="G376" s="230"/>
      <c r="H376" s="253">
        <v>16.5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173</v>
      </c>
      <c r="AU376" s="240" t="s">
        <v>82</v>
      </c>
      <c r="AV376" s="13" t="s">
        <v>169</v>
      </c>
      <c r="AW376" s="13" t="s">
        <v>36</v>
      </c>
      <c r="AX376" s="13" t="s">
        <v>80</v>
      </c>
      <c r="AY376" s="240" t="s">
        <v>162</v>
      </c>
    </row>
    <row r="377" spans="2:65" s="10" customFormat="1" ht="29.85" customHeight="1">
      <c r="B377" s="175"/>
      <c r="C377" s="176"/>
      <c r="D377" s="189" t="s">
        <v>71</v>
      </c>
      <c r="E377" s="190" t="s">
        <v>169</v>
      </c>
      <c r="F377" s="190" t="s">
        <v>502</v>
      </c>
      <c r="G377" s="176"/>
      <c r="H377" s="176"/>
      <c r="I377" s="179"/>
      <c r="J377" s="191">
        <f>BK377</f>
        <v>0</v>
      </c>
      <c r="K377" s="176"/>
      <c r="L377" s="181"/>
      <c r="M377" s="182"/>
      <c r="N377" s="183"/>
      <c r="O377" s="183"/>
      <c r="P377" s="184">
        <f>SUM(P378:P416)</f>
        <v>0</v>
      </c>
      <c r="Q377" s="183"/>
      <c r="R377" s="184">
        <f>SUM(R378:R416)</f>
        <v>456.80563319999999</v>
      </c>
      <c r="S377" s="183"/>
      <c r="T377" s="185">
        <f>SUM(T378:T416)</f>
        <v>0</v>
      </c>
      <c r="AR377" s="186" t="s">
        <v>80</v>
      </c>
      <c r="AT377" s="187" t="s">
        <v>71</v>
      </c>
      <c r="AU377" s="187" t="s">
        <v>80</v>
      </c>
      <c r="AY377" s="186" t="s">
        <v>162</v>
      </c>
      <c r="BK377" s="188">
        <f>SUM(BK378:BK416)</f>
        <v>0</v>
      </c>
    </row>
    <row r="378" spans="2:65" s="1" customFormat="1" ht="20.45" customHeight="1">
      <c r="B378" s="40"/>
      <c r="C378" s="192" t="s">
        <v>470</v>
      </c>
      <c r="D378" s="192" t="s">
        <v>164</v>
      </c>
      <c r="E378" s="193" t="s">
        <v>510</v>
      </c>
      <c r="F378" s="194" t="s">
        <v>511</v>
      </c>
      <c r="G378" s="195" t="s">
        <v>167</v>
      </c>
      <c r="H378" s="196">
        <v>0.9</v>
      </c>
      <c r="I378" s="197"/>
      <c r="J378" s="198">
        <f>ROUND(I378*H378,2)</f>
        <v>0</v>
      </c>
      <c r="K378" s="194" t="s">
        <v>168</v>
      </c>
      <c r="L378" s="60"/>
      <c r="M378" s="199" t="s">
        <v>21</v>
      </c>
      <c r="N378" s="200" t="s">
        <v>43</v>
      </c>
      <c r="O378" s="41"/>
      <c r="P378" s="201">
        <f>O378*H378</f>
        <v>0</v>
      </c>
      <c r="Q378" s="201">
        <v>2.13408</v>
      </c>
      <c r="R378" s="201">
        <f>Q378*H378</f>
        <v>1.9206719999999999</v>
      </c>
      <c r="S378" s="201">
        <v>0</v>
      </c>
      <c r="T378" s="202">
        <f>S378*H378</f>
        <v>0</v>
      </c>
      <c r="AR378" s="23" t="s">
        <v>169</v>
      </c>
      <c r="AT378" s="23" t="s">
        <v>164</v>
      </c>
      <c r="AU378" s="23" t="s">
        <v>82</v>
      </c>
      <c r="AY378" s="23" t="s">
        <v>162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3" t="s">
        <v>80</v>
      </c>
      <c r="BK378" s="203">
        <f>ROUND(I378*H378,2)</f>
        <v>0</v>
      </c>
      <c r="BL378" s="23" t="s">
        <v>169</v>
      </c>
      <c r="BM378" s="23" t="s">
        <v>1207</v>
      </c>
    </row>
    <row r="379" spans="2:65" s="1" customFormat="1" ht="27">
      <c r="B379" s="40"/>
      <c r="C379" s="62"/>
      <c r="D379" s="204" t="s">
        <v>171</v>
      </c>
      <c r="E379" s="62"/>
      <c r="F379" s="205" t="s">
        <v>513</v>
      </c>
      <c r="G379" s="62"/>
      <c r="H379" s="62"/>
      <c r="I379" s="162"/>
      <c r="J379" s="62"/>
      <c r="K379" s="62"/>
      <c r="L379" s="60"/>
      <c r="M379" s="206"/>
      <c r="N379" s="41"/>
      <c r="O379" s="41"/>
      <c r="P379" s="41"/>
      <c r="Q379" s="41"/>
      <c r="R379" s="41"/>
      <c r="S379" s="41"/>
      <c r="T379" s="77"/>
      <c r="AT379" s="23" t="s">
        <v>171</v>
      </c>
      <c r="AU379" s="23" t="s">
        <v>82</v>
      </c>
    </row>
    <row r="380" spans="2:65" s="11" customFormat="1">
      <c r="B380" s="207"/>
      <c r="C380" s="208"/>
      <c r="D380" s="204" t="s">
        <v>173</v>
      </c>
      <c r="E380" s="209" t="s">
        <v>21</v>
      </c>
      <c r="F380" s="210" t="s">
        <v>1140</v>
      </c>
      <c r="G380" s="208"/>
      <c r="H380" s="211" t="s">
        <v>21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173</v>
      </c>
      <c r="AU380" s="217" t="s">
        <v>82</v>
      </c>
      <c r="AV380" s="11" t="s">
        <v>80</v>
      </c>
      <c r="AW380" s="11" t="s">
        <v>36</v>
      </c>
      <c r="AX380" s="11" t="s">
        <v>72</v>
      </c>
      <c r="AY380" s="217" t="s">
        <v>162</v>
      </c>
    </row>
    <row r="381" spans="2:65" s="11" customFormat="1">
      <c r="B381" s="207"/>
      <c r="C381" s="208"/>
      <c r="D381" s="204" t="s">
        <v>173</v>
      </c>
      <c r="E381" s="209" t="s">
        <v>21</v>
      </c>
      <c r="F381" s="210" t="s">
        <v>514</v>
      </c>
      <c r="G381" s="208"/>
      <c r="H381" s="211" t="s">
        <v>21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173</v>
      </c>
      <c r="AU381" s="217" t="s">
        <v>82</v>
      </c>
      <c r="AV381" s="11" t="s">
        <v>80</v>
      </c>
      <c r="AW381" s="11" t="s">
        <v>36</v>
      </c>
      <c r="AX381" s="11" t="s">
        <v>72</v>
      </c>
      <c r="AY381" s="217" t="s">
        <v>162</v>
      </c>
    </row>
    <row r="382" spans="2:65" s="12" customFormat="1">
      <c r="B382" s="218"/>
      <c r="C382" s="219"/>
      <c r="D382" s="204" t="s">
        <v>173</v>
      </c>
      <c r="E382" s="220" t="s">
        <v>21</v>
      </c>
      <c r="F382" s="221" t="s">
        <v>515</v>
      </c>
      <c r="G382" s="219"/>
      <c r="H382" s="222">
        <v>0.9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173</v>
      </c>
      <c r="AU382" s="228" t="s">
        <v>82</v>
      </c>
      <c r="AV382" s="12" t="s">
        <v>82</v>
      </c>
      <c r="AW382" s="12" t="s">
        <v>36</v>
      </c>
      <c r="AX382" s="12" t="s">
        <v>72</v>
      </c>
      <c r="AY382" s="228" t="s">
        <v>162</v>
      </c>
    </row>
    <row r="383" spans="2:65" s="13" customFormat="1">
      <c r="B383" s="229"/>
      <c r="C383" s="230"/>
      <c r="D383" s="231" t="s">
        <v>173</v>
      </c>
      <c r="E383" s="232" t="s">
        <v>21</v>
      </c>
      <c r="F383" s="233" t="s">
        <v>177</v>
      </c>
      <c r="G383" s="230"/>
      <c r="H383" s="234">
        <v>0.9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173</v>
      </c>
      <c r="AU383" s="240" t="s">
        <v>82</v>
      </c>
      <c r="AV383" s="13" t="s">
        <v>169</v>
      </c>
      <c r="AW383" s="13" t="s">
        <v>36</v>
      </c>
      <c r="AX383" s="13" t="s">
        <v>80</v>
      </c>
      <c r="AY383" s="240" t="s">
        <v>162</v>
      </c>
    </row>
    <row r="384" spans="2:65" s="1" customFormat="1" ht="20.45" customHeight="1">
      <c r="B384" s="40"/>
      <c r="C384" s="192" t="s">
        <v>478</v>
      </c>
      <c r="D384" s="192" t="s">
        <v>164</v>
      </c>
      <c r="E384" s="193" t="s">
        <v>523</v>
      </c>
      <c r="F384" s="194" t="s">
        <v>524</v>
      </c>
      <c r="G384" s="195" t="s">
        <v>167</v>
      </c>
      <c r="H384" s="196">
        <v>159</v>
      </c>
      <c r="I384" s="197"/>
      <c r="J384" s="198">
        <f>ROUND(I384*H384,2)</f>
        <v>0</v>
      </c>
      <c r="K384" s="194" t="s">
        <v>21</v>
      </c>
      <c r="L384" s="60"/>
      <c r="M384" s="199" t="s">
        <v>21</v>
      </c>
      <c r="N384" s="200" t="s">
        <v>43</v>
      </c>
      <c r="O384" s="41"/>
      <c r="P384" s="201">
        <f>O384*H384</f>
        <v>0</v>
      </c>
      <c r="Q384" s="201">
        <v>2.4340799999999998</v>
      </c>
      <c r="R384" s="201">
        <f>Q384*H384</f>
        <v>387.01871999999997</v>
      </c>
      <c r="S384" s="201">
        <v>0</v>
      </c>
      <c r="T384" s="202">
        <f>S384*H384</f>
        <v>0</v>
      </c>
      <c r="AR384" s="23" t="s">
        <v>169</v>
      </c>
      <c r="AT384" s="23" t="s">
        <v>164</v>
      </c>
      <c r="AU384" s="23" t="s">
        <v>82</v>
      </c>
      <c r="AY384" s="23" t="s">
        <v>162</v>
      </c>
      <c r="BE384" s="203">
        <f>IF(N384="základní",J384,0)</f>
        <v>0</v>
      </c>
      <c r="BF384" s="203">
        <f>IF(N384="snížená",J384,0)</f>
        <v>0</v>
      </c>
      <c r="BG384" s="203">
        <f>IF(N384="zákl. přenesená",J384,0)</f>
        <v>0</v>
      </c>
      <c r="BH384" s="203">
        <f>IF(N384="sníž. přenesená",J384,0)</f>
        <v>0</v>
      </c>
      <c r="BI384" s="203">
        <f>IF(N384="nulová",J384,0)</f>
        <v>0</v>
      </c>
      <c r="BJ384" s="23" t="s">
        <v>80</v>
      </c>
      <c r="BK384" s="203">
        <f>ROUND(I384*H384,2)</f>
        <v>0</v>
      </c>
      <c r="BL384" s="23" t="s">
        <v>169</v>
      </c>
      <c r="BM384" s="23" t="s">
        <v>1208</v>
      </c>
    </row>
    <row r="385" spans="2:65" s="1" customFormat="1" ht="27">
      <c r="B385" s="40"/>
      <c r="C385" s="62"/>
      <c r="D385" s="204" t="s">
        <v>171</v>
      </c>
      <c r="E385" s="62"/>
      <c r="F385" s="205" t="s">
        <v>526</v>
      </c>
      <c r="G385" s="62"/>
      <c r="H385" s="62"/>
      <c r="I385" s="162"/>
      <c r="J385" s="62"/>
      <c r="K385" s="62"/>
      <c r="L385" s="60"/>
      <c r="M385" s="206"/>
      <c r="N385" s="41"/>
      <c r="O385" s="41"/>
      <c r="P385" s="41"/>
      <c r="Q385" s="41"/>
      <c r="R385" s="41"/>
      <c r="S385" s="41"/>
      <c r="T385" s="77"/>
      <c r="AT385" s="23" t="s">
        <v>171</v>
      </c>
      <c r="AU385" s="23" t="s">
        <v>82</v>
      </c>
    </row>
    <row r="386" spans="2:65" s="11" customFormat="1">
      <c r="B386" s="207"/>
      <c r="C386" s="208"/>
      <c r="D386" s="204" t="s">
        <v>173</v>
      </c>
      <c r="E386" s="209" t="s">
        <v>21</v>
      </c>
      <c r="F386" s="210" t="s">
        <v>1140</v>
      </c>
      <c r="G386" s="208"/>
      <c r="H386" s="211" t="s">
        <v>21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173</v>
      </c>
      <c r="AU386" s="217" t="s">
        <v>82</v>
      </c>
      <c r="AV386" s="11" t="s">
        <v>80</v>
      </c>
      <c r="AW386" s="11" t="s">
        <v>36</v>
      </c>
      <c r="AX386" s="11" t="s">
        <v>72</v>
      </c>
      <c r="AY386" s="217" t="s">
        <v>162</v>
      </c>
    </row>
    <row r="387" spans="2:65" s="12" customFormat="1">
      <c r="B387" s="218"/>
      <c r="C387" s="219"/>
      <c r="D387" s="204" t="s">
        <v>173</v>
      </c>
      <c r="E387" s="220" t="s">
        <v>21</v>
      </c>
      <c r="F387" s="221" t="s">
        <v>1209</v>
      </c>
      <c r="G387" s="219"/>
      <c r="H387" s="222">
        <v>53</v>
      </c>
      <c r="I387" s="223"/>
      <c r="J387" s="219"/>
      <c r="K387" s="219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173</v>
      </c>
      <c r="AU387" s="228" t="s">
        <v>82</v>
      </c>
      <c r="AV387" s="12" t="s">
        <v>82</v>
      </c>
      <c r="AW387" s="12" t="s">
        <v>36</v>
      </c>
      <c r="AX387" s="12" t="s">
        <v>72</v>
      </c>
      <c r="AY387" s="228" t="s">
        <v>162</v>
      </c>
    </row>
    <row r="388" spans="2:65" s="12" customFormat="1">
      <c r="B388" s="218"/>
      <c r="C388" s="219"/>
      <c r="D388" s="204" t="s">
        <v>173</v>
      </c>
      <c r="E388" s="220" t="s">
        <v>21</v>
      </c>
      <c r="F388" s="221" t="s">
        <v>992</v>
      </c>
      <c r="G388" s="219"/>
      <c r="H388" s="222">
        <v>0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173</v>
      </c>
      <c r="AU388" s="228" t="s">
        <v>82</v>
      </c>
      <c r="AV388" s="12" t="s">
        <v>82</v>
      </c>
      <c r="AW388" s="12" t="s">
        <v>36</v>
      </c>
      <c r="AX388" s="12" t="s">
        <v>72</v>
      </c>
      <c r="AY388" s="228" t="s">
        <v>162</v>
      </c>
    </row>
    <row r="389" spans="2:65" s="12" customFormat="1">
      <c r="B389" s="218"/>
      <c r="C389" s="219"/>
      <c r="D389" s="204" t="s">
        <v>173</v>
      </c>
      <c r="E389" s="220" t="s">
        <v>21</v>
      </c>
      <c r="F389" s="221" t="s">
        <v>1210</v>
      </c>
      <c r="G389" s="219"/>
      <c r="H389" s="222">
        <v>106</v>
      </c>
      <c r="I389" s="223"/>
      <c r="J389" s="219"/>
      <c r="K389" s="219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173</v>
      </c>
      <c r="AU389" s="228" t="s">
        <v>82</v>
      </c>
      <c r="AV389" s="12" t="s">
        <v>82</v>
      </c>
      <c r="AW389" s="12" t="s">
        <v>36</v>
      </c>
      <c r="AX389" s="12" t="s">
        <v>72</v>
      </c>
      <c r="AY389" s="228" t="s">
        <v>162</v>
      </c>
    </row>
    <row r="390" spans="2:65" s="13" customFormat="1">
      <c r="B390" s="229"/>
      <c r="C390" s="230"/>
      <c r="D390" s="231" t="s">
        <v>173</v>
      </c>
      <c r="E390" s="232" t="s">
        <v>21</v>
      </c>
      <c r="F390" s="233" t="s">
        <v>177</v>
      </c>
      <c r="G390" s="230"/>
      <c r="H390" s="234">
        <v>159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AT390" s="240" t="s">
        <v>173</v>
      </c>
      <c r="AU390" s="240" t="s">
        <v>82</v>
      </c>
      <c r="AV390" s="13" t="s">
        <v>169</v>
      </c>
      <c r="AW390" s="13" t="s">
        <v>36</v>
      </c>
      <c r="AX390" s="13" t="s">
        <v>80</v>
      </c>
      <c r="AY390" s="240" t="s">
        <v>162</v>
      </c>
    </row>
    <row r="391" spans="2:65" s="1" customFormat="1" ht="28.9" customHeight="1">
      <c r="B391" s="40"/>
      <c r="C391" s="192" t="s">
        <v>487</v>
      </c>
      <c r="D391" s="192" t="s">
        <v>164</v>
      </c>
      <c r="E391" s="193" t="s">
        <v>517</v>
      </c>
      <c r="F391" s="194" t="s">
        <v>518</v>
      </c>
      <c r="G391" s="195" t="s">
        <v>167</v>
      </c>
      <c r="H391" s="196">
        <v>19</v>
      </c>
      <c r="I391" s="197"/>
      <c r="J391" s="198">
        <f>ROUND(I391*H391,2)</f>
        <v>0</v>
      </c>
      <c r="K391" s="194" t="s">
        <v>21</v>
      </c>
      <c r="L391" s="60"/>
      <c r="M391" s="199" t="s">
        <v>21</v>
      </c>
      <c r="N391" s="200" t="s">
        <v>43</v>
      </c>
      <c r="O391" s="41"/>
      <c r="P391" s="201">
        <f>O391*H391</f>
        <v>0</v>
      </c>
      <c r="Q391" s="201">
        <v>2.4340799999999998</v>
      </c>
      <c r="R391" s="201">
        <f>Q391*H391</f>
        <v>46.247519999999994</v>
      </c>
      <c r="S391" s="201">
        <v>0</v>
      </c>
      <c r="T391" s="202">
        <f>S391*H391</f>
        <v>0</v>
      </c>
      <c r="AR391" s="23" t="s">
        <v>169</v>
      </c>
      <c r="AT391" s="23" t="s">
        <v>164</v>
      </c>
      <c r="AU391" s="23" t="s">
        <v>82</v>
      </c>
      <c r="AY391" s="23" t="s">
        <v>162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3" t="s">
        <v>80</v>
      </c>
      <c r="BK391" s="203">
        <f>ROUND(I391*H391,2)</f>
        <v>0</v>
      </c>
      <c r="BL391" s="23" t="s">
        <v>169</v>
      </c>
      <c r="BM391" s="23" t="s">
        <v>1211</v>
      </c>
    </row>
    <row r="392" spans="2:65" s="1" customFormat="1" ht="40.5">
      <c r="B392" s="40"/>
      <c r="C392" s="62"/>
      <c r="D392" s="204" t="s">
        <v>171</v>
      </c>
      <c r="E392" s="62"/>
      <c r="F392" s="205" t="s">
        <v>520</v>
      </c>
      <c r="G392" s="62"/>
      <c r="H392" s="62"/>
      <c r="I392" s="162"/>
      <c r="J392" s="62"/>
      <c r="K392" s="62"/>
      <c r="L392" s="60"/>
      <c r="M392" s="206"/>
      <c r="N392" s="41"/>
      <c r="O392" s="41"/>
      <c r="P392" s="41"/>
      <c r="Q392" s="41"/>
      <c r="R392" s="41"/>
      <c r="S392" s="41"/>
      <c r="T392" s="77"/>
      <c r="AT392" s="23" t="s">
        <v>171</v>
      </c>
      <c r="AU392" s="23" t="s">
        <v>82</v>
      </c>
    </row>
    <row r="393" spans="2:65" s="11" customFormat="1">
      <c r="B393" s="207"/>
      <c r="C393" s="208"/>
      <c r="D393" s="204" t="s">
        <v>173</v>
      </c>
      <c r="E393" s="209" t="s">
        <v>21</v>
      </c>
      <c r="F393" s="210" t="s">
        <v>1140</v>
      </c>
      <c r="G393" s="208"/>
      <c r="H393" s="211" t="s">
        <v>21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173</v>
      </c>
      <c r="AU393" s="217" t="s">
        <v>82</v>
      </c>
      <c r="AV393" s="11" t="s">
        <v>80</v>
      </c>
      <c r="AW393" s="11" t="s">
        <v>36</v>
      </c>
      <c r="AX393" s="11" t="s">
        <v>72</v>
      </c>
      <c r="AY393" s="217" t="s">
        <v>162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521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2" customFormat="1">
      <c r="B395" s="218"/>
      <c r="C395" s="219"/>
      <c r="D395" s="204" t="s">
        <v>173</v>
      </c>
      <c r="E395" s="220" t="s">
        <v>21</v>
      </c>
      <c r="F395" s="221" t="s">
        <v>176</v>
      </c>
      <c r="G395" s="219"/>
      <c r="H395" s="222">
        <v>19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173</v>
      </c>
      <c r="AU395" s="228" t="s">
        <v>82</v>
      </c>
      <c r="AV395" s="12" t="s">
        <v>82</v>
      </c>
      <c r="AW395" s="12" t="s">
        <v>36</v>
      </c>
      <c r="AX395" s="12" t="s">
        <v>72</v>
      </c>
      <c r="AY395" s="228" t="s">
        <v>162</v>
      </c>
    </row>
    <row r="396" spans="2:65" s="13" customFormat="1">
      <c r="B396" s="229"/>
      <c r="C396" s="230"/>
      <c r="D396" s="231" t="s">
        <v>173</v>
      </c>
      <c r="E396" s="232" t="s">
        <v>21</v>
      </c>
      <c r="F396" s="233" t="s">
        <v>177</v>
      </c>
      <c r="G396" s="230"/>
      <c r="H396" s="234">
        <v>19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173</v>
      </c>
      <c r="AU396" s="240" t="s">
        <v>82</v>
      </c>
      <c r="AV396" s="13" t="s">
        <v>169</v>
      </c>
      <c r="AW396" s="13" t="s">
        <v>36</v>
      </c>
      <c r="AX396" s="13" t="s">
        <v>80</v>
      </c>
      <c r="AY396" s="240" t="s">
        <v>162</v>
      </c>
    </row>
    <row r="397" spans="2:65" s="1" customFormat="1" ht="28.9" customHeight="1">
      <c r="B397" s="40"/>
      <c r="C397" s="192" t="s">
        <v>494</v>
      </c>
      <c r="D397" s="192" t="s">
        <v>164</v>
      </c>
      <c r="E397" s="193" t="s">
        <v>531</v>
      </c>
      <c r="F397" s="194" t="s">
        <v>532</v>
      </c>
      <c r="G397" s="195" t="s">
        <v>262</v>
      </c>
      <c r="H397" s="196">
        <v>47.5</v>
      </c>
      <c r="I397" s="197"/>
      <c r="J397" s="198">
        <f>ROUND(I397*H397,2)</f>
        <v>0</v>
      </c>
      <c r="K397" s="194" t="s">
        <v>168</v>
      </c>
      <c r="L397" s="60"/>
      <c r="M397" s="199" t="s">
        <v>21</v>
      </c>
      <c r="N397" s="200" t="s">
        <v>43</v>
      </c>
      <c r="O397" s="41"/>
      <c r="P397" s="201">
        <f>O397*H397</f>
        <v>0</v>
      </c>
      <c r="Q397" s="201">
        <v>0</v>
      </c>
      <c r="R397" s="201">
        <f>Q397*H397</f>
        <v>0</v>
      </c>
      <c r="S397" s="201">
        <v>0</v>
      </c>
      <c r="T397" s="202">
        <f>S397*H397</f>
        <v>0</v>
      </c>
      <c r="AR397" s="23" t="s">
        <v>169</v>
      </c>
      <c r="AT397" s="23" t="s">
        <v>164</v>
      </c>
      <c r="AU397" s="23" t="s">
        <v>82</v>
      </c>
      <c r="AY397" s="23" t="s">
        <v>162</v>
      </c>
      <c r="BE397" s="203">
        <f>IF(N397="základní",J397,0)</f>
        <v>0</v>
      </c>
      <c r="BF397" s="203">
        <f>IF(N397="snížená",J397,0)</f>
        <v>0</v>
      </c>
      <c r="BG397" s="203">
        <f>IF(N397="zákl. přenesená",J397,0)</f>
        <v>0</v>
      </c>
      <c r="BH397" s="203">
        <f>IF(N397="sníž. přenesená",J397,0)</f>
        <v>0</v>
      </c>
      <c r="BI397" s="203">
        <f>IF(N397="nulová",J397,0)</f>
        <v>0</v>
      </c>
      <c r="BJ397" s="23" t="s">
        <v>80</v>
      </c>
      <c r="BK397" s="203">
        <f>ROUND(I397*H397,2)</f>
        <v>0</v>
      </c>
      <c r="BL397" s="23" t="s">
        <v>169</v>
      </c>
      <c r="BM397" s="23" t="s">
        <v>1212</v>
      </c>
    </row>
    <row r="398" spans="2:65" s="1" customFormat="1" ht="40.5">
      <c r="B398" s="40"/>
      <c r="C398" s="62"/>
      <c r="D398" s="204" t="s">
        <v>171</v>
      </c>
      <c r="E398" s="62"/>
      <c r="F398" s="205" t="s">
        <v>534</v>
      </c>
      <c r="G398" s="62"/>
      <c r="H398" s="62"/>
      <c r="I398" s="162"/>
      <c r="J398" s="62"/>
      <c r="K398" s="62"/>
      <c r="L398" s="60"/>
      <c r="M398" s="206"/>
      <c r="N398" s="41"/>
      <c r="O398" s="41"/>
      <c r="P398" s="41"/>
      <c r="Q398" s="41"/>
      <c r="R398" s="41"/>
      <c r="S398" s="41"/>
      <c r="T398" s="77"/>
      <c r="AT398" s="23" t="s">
        <v>171</v>
      </c>
      <c r="AU398" s="23" t="s">
        <v>82</v>
      </c>
    </row>
    <row r="399" spans="2:65" s="11" customFormat="1">
      <c r="B399" s="207"/>
      <c r="C399" s="208"/>
      <c r="D399" s="204" t="s">
        <v>173</v>
      </c>
      <c r="E399" s="209" t="s">
        <v>21</v>
      </c>
      <c r="F399" s="210" t="s">
        <v>1140</v>
      </c>
      <c r="G399" s="208"/>
      <c r="H399" s="211" t="s">
        <v>21</v>
      </c>
      <c r="I399" s="212"/>
      <c r="J399" s="208"/>
      <c r="K399" s="208"/>
      <c r="L399" s="213"/>
      <c r="M399" s="214"/>
      <c r="N399" s="215"/>
      <c r="O399" s="215"/>
      <c r="P399" s="215"/>
      <c r="Q399" s="215"/>
      <c r="R399" s="215"/>
      <c r="S399" s="215"/>
      <c r="T399" s="216"/>
      <c r="AT399" s="217" t="s">
        <v>173</v>
      </c>
      <c r="AU399" s="217" t="s">
        <v>82</v>
      </c>
      <c r="AV399" s="11" t="s">
        <v>80</v>
      </c>
      <c r="AW399" s="11" t="s">
        <v>36</v>
      </c>
      <c r="AX399" s="11" t="s">
        <v>72</v>
      </c>
      <c r="AY399" s="217" t="s">
        <v>162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535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2" customFormat="1">
      <c r="B401" s="218"/>
      <c r="C401" s="219"/>
      <c r="D401" s="204" t="s">
        <v>173</v>
      </c>
      <c r="E401" s="220" t="s">
        <v>21</v>
      </c>
      <c r="F401" s="221" t="s">
        <v>536</v>
      </c>
      <c r="G401" s="219"/>
      <c r="H401" s="222">
        <v>47.5</v>
      </c>
      <c r="I401" s="223"/>
      <c r="J401" s="219"/>
      <c r="K401" s="219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173</v>
      </c>
      <c r="AU401" s="228" t="s">
        <v>82</v>
      </c>
      <c r="AV401" s="12" t="s">
        <v>82</v>
      </c>
      <c r="AW401" s="12" t="s">
        <v>36</v>
      </c>
      <c r="AX401" s="12" t="s">
        <v>72</v>
      </c>
      <c r="AY401" s="228" t="s">
        <v>162</v>
      </c>
    </row>
    <row r="402" spans="2:65" s="13" customFormat="1">
      <c r="B402" s="229"/>
      <c r="C402" s="230"/>
      <c r="D402" s="231" t="s">
        <v>173</v>
      </c>
      <c r="E402" s="232" t="s">
        <v>21</v>
      </c>
      <c r="F402" s="233" t="s">
        <v>177</v>
      </c>
      <c r="G402" s="230"/>
      <c r="H402" s="234">
        <v>47.5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173</v>
      </c>
      <c r="AU402" s="240" t="s">
        <v>82</v>
      </c>
      <c r="AV402" s="13" t="s">
        <v>169</v>
      </c>
      <c r="AW402" s="13" t="s">
        <v>36</v>
      </c>
      <c r="AX402" s="13" t="s">
        <v>80</v>
      </c>
      <c r="AY402" s="240" t="s">
        <v>162</v>
      </c>
    </row>
    <row r="403" spans="2:65" s="1" customFormat="1" ht="20.45" customHeight="1">
      <c r="B403" s="40"/>
      <c r="C403" s="192" t="s">
        <v>503</v>
      </c>
      <c r="D403" s="192" t="s">
        <v>164</v>
      </c>
      <c r="E403" s="193" t="s">
        <v>538</v>
      </c>
      <c r="F403" s="194" t="s">
        <v>539</v>
      </c>
      <c r="G403" s="195" t="s">
        <v>167</v>
      </c>
      <c r="H403" s="196">
        <v>4</v>
      </c>
      <c r="I403" s="197"/>
      <c r="J403" s="198">
        <f>ROUND(I403*H403,2)</f>
        <v>0</v>
      </c>
      <c r="K403" s="194" t="s">
        <v>168</v>
      </c>
      <c r="L403" s="60"/>
      <c r="M403" s="199" t="s">
        <v>21</v>
      </c>
      <c r="N403" s="200" t="s">
        <v>43</v>
      </c>
      <c r="O403" s="41"/>
      <c r="P403" s="201">
        <f>O403*H403</f>
        <v>0</v>
      </c>
      <c r="Q403" s="201">
        <v>1.8480000000000001</v>
      </c>
      <c r="R403" s="201">
        <f>Q403*H403</f>
        <v>7.3920000000000003</v>
      </c>
      <c r="S403" s="201">
        <v>0</v>
      </c>
      <c r="T403" s="202">
        <f>S403*H403</f>
        <v>0</v>
      </c>
      <c r="AR403" s="23" t="s">
        <v>169</v>
      </c>
      <c r="AT403" s="23" t="s">
        <v>164</v>
      </c>
      <c r="AU403" s="23" t="s">
        <v>82</v>
      </c>
      <c r="AY403" s="23" t="s">
        <v>162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23" t="s">
        <v>80</v>
      </c>
      <c r="BK403" s="203">
        <f>ROUND(I403*H403,2)</f>
        <v>0</v>
      </c>
      <c r="BL403" s="23" t="s">
        <v>169</v>
      </c>
      <c r="BM403" s="23" t="s">
        <v>1213</v>
      </c>
    </row>
    <row r="404" spans="2:65" s="1" customFormat="1" ht="27">
      <c r="B404" s="40"/>
      <c r="C404" s="62"/>
      <c r="D404" s="204" t="s">
        <v>171</v>
      </c>
      <c r="E404" s="62"/>
      <c r="F404" s="205" t="s">
        <v>541</v>
      </c>
      <c r="G404" s="62"/>
      <c r="H404" s="62"/>
      <c r="I404" s="162"/>
      <c r="J404" s="62"/>
      <c r="K404" s="62"/>
      <c r="L404" s="60"/>
      <c r="M404" s="206"/>
      <c r="N404" s="41"/>
      <c r="O404" s="41"/>
      <c r="P404" s="41"/>
      <c r="Q404" s="41"/>
      <c r="R404" s="41"/>
      <c r="S404" s="41"/>
      <c r="T404" s="77"/>
      <c r="AT404" s="23" t="s">
        <v>171</v>
      </c>
      <c r="AU404" s="23" t="s">
        <v>82</v>
      </c>
    </row>
    <row r="405" spans="2:65" s="11" customFormat="1">
      <c r="B405" s="207"/>
      <c r="C405" s="208"/>
      <c r="D405" s="204" t="s">
        <v>173</v>
      </c>
      <c r="E405" s="209" t="s">
        <v>21</v>
      </c>
      <c r="F405" s="210" t="s">
        <v>1140</v>
      </c>
      <c r="G405" s="208"/>
      <c r="H405" s="211" t="s">
        <v>21</v>
      </c>
      <c r="I405" s="212"/>
      <c r="J405" s="208"/>
      <c r="K405" s="208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173</v>
      </c>
      <c r="AU405" s="217" t="s">
        <v>82</v>
      </c>
      <c r="AV405" s="11" t="s">
        <v>80</v>
      </c>
      <c r="AW405" s="11" t="s">
        <v>36</v>
      </c>
      <c r="AX405" s="11" t="s">
        <v>72</v>
      </c>
      <c r="AY405" s="217" t="s">
        <v>162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542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2" customFormat="1">
      <c r="B407" s="218"/>
      <c r="C407" s="219"/>
      <c r="D407" s="204" t="s">
        <v>173</v>
      </c>
      <c r="E407" s="220" t="s">
        <v>21</v>
      </c>
      <c r="F407" s="221" t="s">
        <v>169</v>
      </c>
      <c r="G407" s="219"/>
      <c r="H407" s="222">
        <v>4</v>
      </c>
      <c r="I407" s="223"/>
      <c r="J407" s="219"/>
      <c r="K407" s="219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173</v>
      </c>
      <c r="AU407" s="228" t="s">
        <v>82</v>
      </c>
      <c r="AV407" s="12" t="s">
        <v>82</v>
      </c>
      <c r="AW407" s="12" t="s">
        <v>36</v>
      </c>
      <c r="AX407" s="12" t="s">
        <v>72</v>
      </c>
      <c r="AY407" s="228" t="s">
        <v>162</v>
      </c>
    </row>
    <row r="408" spans="2:65" s="13" customFormat="1">
      <c r="B408" s="229"/>
      <c r="C408" s="230"/>
      <c r="D408" s="231" t="s">
        <v>173</v>
      </c>
      <c r="E408" s="232" t="s">
        <v>21</v>
      </c>
      <c r="F408" s="233" t="s">
        <v>177</v>
      </c>
      <c r="G408" s="230"/>
      <c r="H408" s="234">
        <v>4</v>
      </c>
      <c r="I408" s="235"/>
      <c r="J408" s="230"/>
      <c r="K408" s="230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173</v>
      </c>
      <c r="AU408" s="240" t="s">
        <v>82</v>
      </c>
      <c r="AV408" s="13" t="s">
        <v>169</v>
      </c>
      <c r="AW408" s="13" t="s">
        <v>36</v>
      </c>
      <c r="AX408" s="13" t="s">
        <v>80</v>
      </c>
      <c r="AY408" s="240" t="s">
        <v>162</v>
      </c>
    </row>
    <row r="409" spans="2:65" s="1" customFormat="1" ht="28.9" customHeight="1">
      <c r="B409" s="40"/>
      <c r="C409" s="192" t="s">
        <v>509</v>
      </c>
      <c r="D409" s="192" t="s">
        <v>164</v>
      </c>
      <c r="E409" s="193" t="s">
        <v>544</v>
      </c>
      <c r="F409" s="194" t="s">
        <v>545</v>
      </c>
      <c r="G409" s="195" t="s">
        <v>262</v>
      </c>
      <c r="H409" s="196">
        <v>23.37</v>
      </c>
      <c r="I409" s="197"/>
      <c r="J409" s="198">
        <f>ROUND(I409*H409,2)</f>
        <v>0</v>
      </c>
      <c r="K409" s="194" t="s">
        <v>168</v>
      </c>
      <c r="L409" s="60"/>
      <c r="M409" s="199" t="s">
        <v>21</v>
      </c>
      <c r="N409" s="200" t="s">
        <v>43</v>
      </c>
      <c r="O409" s="41"/>
      <c r="P409" s="201">
        <f>O409*H409</f>
        <v>0</v>
      </c>
      <c r="Q409" s="201">
        <v>0.60875999999999997</v>
      </c>
      <c r="R409" s="201">
        <f>Q409*H409</f>
        <v>14.2267212</v>
      </c>
      <c r="S409" s="201">
        <v>0</v>
      </c>
      <c r="T409" s="202">
        <f>S409*H409</f>
        <v>0</v>
      </c>
      <c r="AR409" s="23" t="s">
        <v>169</v>
      </c>
      <c r="AT409" s="23" t="s">
        <v>164</v>
      </c>
      <c r="AU409" s="23" t="s">
        <v>82</v>
      </c>
      <c r="AY409" s="23" t="s">
        <v>162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3" t="s">
        <v>80</v>
      </c>
      <c r="BK409" s="203">
        <f>ROUND(I409*H409,2)</f>
        <v>0</v>
      </c>
      <c r="BL409" s="23" t="s">
        <v>169</v>
      </c>
      <c r="BM409" s="23" t="s">
        <v>1214</v>
      </c>
    </row>
    <row r="410" spans="2:65" s="1" customFormat="1" ht="27">
      <c r="B410" s="40"/>
      <c r="C410" s="62"/>
      <c r="D410" s="204" t="s">
        <v>171</v>
      </c>
      <c r="E410" s="62"/>
      <c r="F410" s="205" t="s">
        <v>547</v>
      </c>
      <c r="G410" s="62"/>
      <c r="H410" s="62"/>
      <c r="I410" s="162"/>
      <c r="J410" s="62"/>
      <c r="K410" s="62"/>
      <c r="L410" s="60"/>
      <c r="M410" s="206"/>
      <c r="N410" s="41"/>
      <c r="O410" s="41"/>
      <c r="P410" s="41"/>
      <c r="Q410" s="41"/>
      <c r="R410" s="41"/>
      <c r="S410" s="41"/>
      <c r="T410" s="77"/>
      <c r="AT410" s="23" t="s">
        <v>171</v>
      </c>
      <c r="AU410" s="23" t="s">
        <v>82</v>
      </c>
    </row>
    <row r="411" spans="2:65" s="11" customFormat="1">
      <c r="B411" s="207"/>
      <c r="C411" s="208"/>
      <c r="D411" s="204" t="s">
        <v>173</v>
      </c>
      <c r="E411" s="209" t="s">
        <v>21</v>
      </c>
      <c r="F411" s="210" t="s">
        <v>1140</v>
      </c>
      <c r="G411" s="208"/>
      <c r="H411" s="211" t="s">
        <v>21</v>
      </c>
      <c r="I411" s="212"/>
      <c r="J411" s="208"/>
      <c r="K411" s="208"/>
      <c r="L411" s="213"/>
      <c r="M411" s="214"/>
      <c r="N411" s="215"/>
      <c r="O411" s="215"/>
      <c r="P411" s="215"/>
      <c r="Q411" s="215"/>
      <c r="R411" s="215"/>
      <c r="S411" s="215"/>
      <c r="T411" s="216"/>
      <c r="AT411" s="217" t="s">
        <v>173</v>
      </c>
      <c r="AU411" s="217" t="s">
        <v>82</v>
      </c>
      <c r="AV411" s="11" t="s">
        <v>80</v>
      </c>
      <c r="AW411" s="11" t="s">
        <v>36</v>
      </c>
      <c r="AX411" s="11" t="s">
        <v>72</v>
      </c>
      <c r="AY411" s="217" t="s">
        <v>162</v>
      </c>
    </row>
    <row r="412" spans="2:65" s="11" customFormat="1">
      <c r="B412" s="207"/>
      <c r="C412" s="208"/>
      <c r="D412" s="204" t="s">
        <v>173</v>
      </c>
      <c r="E412" s="209" t="s">
        <v>21</v>
      </c>
      <c r="F412" s="210" t="s">
        <v>548</v>
      </c>
      <c r="G412" s="208"/>
      <c r="H412" s="211" t="s">
        <v>21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173</v>
      </c>
      <c r="AU412" s="217" t="s">
        <v>82</v>
      </c>
      <c r="AV412" s="11" t="s">
        <v>80</v>
      </c>
      <c r="AW412" s="11" t="s">
        <v>36</v>
      </c>
      <c r="AX412" s="11" t="s">
        <v>72</v>
      </c>
      <c r="AY412" s="217" t="s">
        <v>162</v>
      </c>
    </row>
    <row r="413" spans="2:65" s="12" customFormat="1">
      <c r="B413" s="218"/>
      <c r="C413" s="219"/>
      <c r="D413" s="204" t="s">
        <v>173</v>
      </c>
      <c r="E413" s="220" t="s">
        <v>21</v>
      </c>
      <c r="F413" s="221" t="s">
        <v>463</v>
      </c>
      <c r="G413" s="219"/>
      <c r="H413" s="222">
        <v>43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173</v>
      </c>
      <c r="AU413" s="228" t="s">
        <v>82</v>
      </c>
      <c r="AV413" s="12" t="s">
        <v>82</v>
      </c>
      <c r="AW413" s="12" t="s">
        <v>36</v>
      </c>
      <c r="AX413" s="12" t="s">
        <v>72</v>
      </c>
      <c r="AY413" s="228" t="s">
        <v>162</v>
      </c>
    </row>
    <row r="414" spans="2:65" s="11" customFormat="1">
      <c r="B414" s="207"/>
      <c r="C414" s="208"/>
      <c r="D414" s="204" t="s">
        <v>173</v>
      </c>
      <c r="E414" s="209" t="s">
        <v>21</v>
      </c>
      <c r="F414" s="210" t="s">
        <v>550</v>
      </c>
      <c r="G414" s="208"/>
      <c r="H414" s="211" t="s">
        <v>21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173</v>
      </c>
      <c r="AU414" s="217" t="s">
        <v>82</v>
      </c>
      <c r="AV414" s="11" t="s">
        <v>80</v>
      </c>
      <c r="AW414" s="11" t="s">
        <v>36</v>
      </c>
      <c r="AX414" s="11" t="s">
        <v>72</v>
      </c>
      <c r="AY414" s="217" t="s">
        <v>162</v>
      </c>
    </row>
    <row r="415" spans="2:65" s="12" customFormat="1">
      <c r="B415" s="218"/>
      <c r="C415" s="219"/>
      <c r="D415" s="204" t="s">
        <v>173</v>
      </c>
      <c r="E415" s="220" t="s">
        <v>21</v>
      </c>
      <c r="F415" s="221" t="s">
        <v>1215</v>
      </c>
      <c r="G415" s="219"/>
      <c r="H415" s="222">
        <v>-19.63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173</v>
      </c>
      <c r="AU415" s="228" t="s">
        <v>82</v>
      </c>
      <c r="AV415" s="12" t="s">
        <v>82</v>
      </c>
      <c r="AW415" s="12" t="s">
        <v>36</v>
      </c>
      <c r="AX415" s="12" t="s">
        <v>72</v>
      </c>
      <c r="AY415" s="228" t="s">
        <v>162</v>
      </c>
    </row>
    <row r="416" spans="2:65" s="13" customFormat="1">
      <c r="B416" s="229"/>
      <c r="C416" s="230"/>
      <c r="D416" s="204" t="s">
        <v>173</v>
      </c>
      <c r="E416" s="251" t="s">
        <v>21</v>
      </c>
      <c r="F416" s="252" t="s">
        <v>177</v>
      </c>
      <c r="G416" s="230"/>
      <c r="H416" s="253">
        <v>23.37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173</v>
      </c>
      <c r="AU416" s="240" t="s">
        <v>82</v>
      </c>
      <c r="AV416" s="13" t="s">
        <v>169</v>
      </c>
      <c r="AW416" s="13" t="s">
        <v>36</v>
      </c>
      <c r="AX416" s="13" t="s">
        <v>80</v>
      </c>
      <c r="AY416" s="240" t="s">
        <v>162</v>
      </c>
    </row>
    <row r="417" spans="2:65" s="10" customFormat="1" ht="29.85" customHeight="1">
      <c r="B417" s="175"/>
      <c r="C417" s="176"/>
      <c r="D417" s="189" t="s">
        <v>71</v>
      </c>
      <c r="E417" s="190" t="s">
        <v>204</v>
      </c>
      <c r="F417" s="190" t="s">
        <v>553</v>
      </c>
      <c r="G417" s="176"/>
      <c r="H417" s="176"/>
      <c r="I417" s="179"/>
      <c r="J417" s="191">
        <f>BK417</f>
        <v>0</v>
      </c>
      <c r="K417" s="176"/>
      <c r="L417" s="181"/>
      <c r="M417" s="182"/>
      <c r="N417" s="183"/>
      <c r="O417" s="183"/>
      <c r="P417" s="184">
        <f>SUM(P418:P423)</f>
        <v>0</v>
      </c>
      <c r="Q417" s="183"/>
      <c r="R417" s="184">
        <f>SUM(R418:R423)</f>
        <v>0.79799999999999993</v>
      </c>
      <c r="S417" s="183"/>
      <c r="T417" s="185">
        <f>SUM(T418:T423)</f>
        <v>0</v>
      </c>
      <c r="AR417" s="186" t="s">
        <v>80</v>
      </c>
      <c r="AT417" s="187" t="s">
        <v>71</v>
      </c>
      <c r="AU417" s="187" t="s">
        <v>80</v>
      </c>
      <c r="AY417" s="186" t="s">
        <v>162</v>
      </c>
      <c r="BK417" s="188">
        <f>SUM(BK418:BK423)</f>
        <v>0</v>
      </c>
    </row>
    <row r="418" spans="2:65" s="1" customFormat="1" ht="28.9" customHeight="1">
      <c r="B418" s="40"/>
      <c r="C418" s="192" t="s">
        <v>516</v>
      </c>
      <c r="D418" s="192" t="s">
        <v>164</v>
      </c>
      <c r="E418" s="193" t="s">
        <v>555</v>
      </c>
      <c r="F418" s="194" t="s">
        <v>556</v>
      </c>
      <c r="G418" s="195" t="s">
        <v>262</v>
      </c>
      <c r="H418" s="196">
        <v>20</v>
      </c>
      <c r="I418" s="197"/>
      <c r="J418" s="198">
        <f>ROUND(I418*H418,2)</f>
        <v>0</v>
      </c>
      <c r="K418" s="194" t="s">
        <v>168</v>
      </c>
      <c r="L418" s="60"/>
      <c r="M418" s="199" t="s">
        <v>21</v>
      </c>
      <c r="N418" s="200" t="s">
        <v>43</v>
      </c>
      <c r="O418" s="41"/>
      <c r="P418" s="201">
        <f>O418*H418</f>
        <v>0</v>
      </c>
      <c r="Q418" s="201">
        <v>3.9899999999999998E-2</v>
      </c>
      <c r="R418" s="201">
        <f>Q418*H418</f>
        <v>0.79799999999999993</v>
      </c>
      <c r="S418" s="201">
        <v>0</v>
      </c>
      <c r="T418" s="202">
        <f>S418*H418</f>
        <v>0</v>
      </c>
      <c r="AR418" s="23" t="s">
        <v>169</v>
      </c>
      <c r="AT418" s="23" t="s">
        <v>164</v>
      </c>
      <c r="AU418" s="23" t="s">
        <v>82</v>
      </c>
      <c r="AY418" s="23" t="s">
        <v>162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3" t="s">
        <v>80</v>
      </c>
      <c r="BK418" s="203">
        <f>ROUND(I418*H418,2)</f>
        <v>0</v>
      </c>
      <c r="BL418" s="23" t="s">
        <v>169</v>
      </c>
      <c r="BM418" s="23" t="s">
        <v>1216</v>
      </c>
    </row>
    <row r="419" spans="2:65" s="1" customFormat="1" ht="27">
      <c r="B419" s="40"/>
      <c r="C419" s="62"/>
      <c r="D419" s="204" t="s">
        <v>171</v>
      </c>
      <c r="E419" s="62"/>
      <c r="F419" s="205" t="s">
        <v>558</v>
      </c>
      <c r="G419" s="62"/>
      <c r="H419" s="62"/>
      <c r="I419" s="162"/>
      <c r="J419" s="62"/>
      <c r="K419" s="62"/>
      <c r="L419" s="60"/>
      <c r="M419" s="206"/>
      <c r="N419" s="41"/>
      <c r="O419" s="41"/>
      <c r="P419" s="41"/>
      <c r="Q419" s="41"/>
      <c r="R419" s="41"/>
      <c r="S419" s="41"/>
      <c r="T419" s="77"/>
      <c r="AT419" s="23" t="s">
        <v>171</v>
      </c>
      <c r="AU419" s="23" t="s">
        <v>82</v>
      </c>
    </row>
    <row r="420" spans="2:65" s="11" customFormat="1">
      <c r="B420" s="207"/>
      <c r="C420" s="208"/>
      <c r="D420" s="204" t="s">
        <v>173</v>
      </c>
      <c r="E420" s="209" t="s">
        <v>21</v>
      </c>
      <c r="F420" s="210" t="s">
        <v>1140</v>
      </c>
      <c r="G420" s="208"/>
      <c r="H420" s="211" t="s">
        <v>21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173</v>
      </c>
      <c r="AU420" s="217" t="s">
        <v>82</v>
      </c>
      <c r="AV420" s="11" t="s">
        <v>80</v>
      </c>
      <c r="AW420" s="11" t="s">
        <v>36</v>
      </c>
      <c r="AX420" s="11" t="s">
        <v>72</v>
      </c>
      <c r="AY420" s="217" t="s">
        <v>162</v>
      </c>
    </row>
    <row r="421" spans="2:65" s="11" customFormat="1">
      <c r="B421" s="207"/>
      <c r="C421" s="208"/>
      <c r="D421" s="204" t="s">
        <v>173</v>
      </c>
      <c r="E421" s="209" t="s">
        <v>21</v>
      </c>
      <c r="F421" s="210" t="s">
        <v>559</v>
      </c>
      <c r="G421" s="208"/>
      <c r="H421" s="211" t="s">
        <v>21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173</v>
      </c>
      <c r="AU421" s="217" t="s">
        <v>82</v>
      </c>
      <c r="AV421" s="11" t="s">
        <v>80</v>
      </c>
      <c r="AW421" s="11" t="s">
        <v>36</v>
      </c>
      <c r="AX421" s="11" t="s">
        <v>72</v>
      </c>
      <c r="AY421" s="217" t="s">
        <v>162</v>
      </c>
    </row>
    <row r="422" spans="2:65" s="12" customFormat="1">
      <c r="B422" s="218"/>
      <c r="C422" s="219"/>
      <c r="D422" s="204" t="s">
        <v>173</v>
      </c>
      <c r="E422" s="220" t="s">
        <v>21</v>
      </c>
      <c r="F422" s="221" t="s">
        <v>203</v>
      </c>
      <c r="G422" s="219"/>
      <c r="H422" s="222">
        <v>20</v>
      </c>
      <c r="I422" s="223"/>
      <c r="J422" s="219"/>
      <c r="K422" s="219"/>
      <c r="L422" s="224"/>
      <c r="M422" s="225"/>
      <c r="N422" s="226"/>
      <c r="O422" s="226"/>
      <c r="P422" s="226"/>
      <c r="Q422" s="226"/>
      <c r="R422" s="226"/>
      <c r="S422" s="226"/>
      <c r="T422" s="227"/>
      <c r="AT422" s="228" t="s">
        <v>173</v>
      </c>
      <c r="AU422" s="228" t="s">
        <v>82</v>
      </c>
      <c r="AV422" s="12" t="s">
        <v>82</v>
      </c>
      <c r="AW422" s="12" t="s">
        <v>36</v>
      </c>
      <c r="AX422" s="12" t="s">
        <v>72</v>
      </c>
      <c r="AY422" s="228" t="s">
        <v>162</v>
      </c>
    </row>
    <row r="423" spans="2:65" s="13" customFormat="1">
      <c r="B423" s="229"/>
      <c r="C423" s="230"/>
      <c r="D423" s="204" t="s">
        <v>173</v>
      </c>
      <c r="E423" s="251" t="s">
        <v>21</v>
      </c>
      <c r="F423" s="252" t="s">
        <v>177</v>
      </c>
      <c r="G423" s="230"/>
      <c r="H423" s="253">
        <v>20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173</v>
      </c>
      <c r="AU423" s="240" t="s">
        <v>82</v>
      </c>
      <c r="AV423" s="13" t="s">
        <v>169</v>
      </c>
      <c r="AW423" s="13" t="s">
        <v>36</v>
      </c>
      <c r="AX423" s="13" t="s">
        <v>80</v>
      </c>
      <c r="AY423" s="240" t="s">
        <v>162</v>
      </c>
    </row>
    <row r="424" spans="2:65" s="10" customFormat="1" ht="29.85" customHeight="1">
      <c r="B424" s="175"/>
      <c r="C424" s="176"/>
      <c r="D424" s="189" t="s">
        <v>71</v>
      </c>
      <c r="E424" s="190" t="s">
        <v>231</v>
      </c>
      <c r="F424" s="190" t="s">
        <v>560</v>
      </c>
      <c r="G424" s="176"/>
      <c r="H424" s="176"/>
      <c r="I424" s="179"/>
      <c r="J424" s="191">
        <f>BK424</f>
        <v>0</v>
      </c>
      <c r="K424" s="176"/>
      <c r="L424" s="181"/>
      <c r="M424" s="182"/>
      <c r="N424" s="183"/>
      <c r="O424" s="183"/>
      <c r="P424" s="184">
        <f>SUM(P425:P449)</f>
        <v>0</v>
      </c>
      <c r="Q424" s="183"/>
      <c r="R424" s="184">
        <f>SUM(R425:R449)</f>
        <v>4.3700000000000003E-2</v>
      </c>
      <c r="S424" s="183"/>
      <c r="T424" s="185">
        <f>SUM(T425:T449)</f>
        <v>225.20800000000003</v>
      </c>
      <c r="AR424" s="186" t="s">
        <v>80</v>
      </c>
      <c r="AT424" s="187" t="s">
        <v>71</v>
      </c>
      <c r="AU424" s="187" t="s">
        <v>80</v>
      </c>
      <c r="AY424" s="186" t="s">
        <v>162</v>
      </c>
      <c r="BK424" s="188">
        <f>SUM(BK425:BK449)</f>
        <v>0</v>
      </c>
    </row>
    <row r="425" spans="2:65" s="1" customFormat="1" ht="20.45" customHeight="1">
      <c r="B425" s="40"/>
      <c r="C425" s="192" t="s">
        <v>522</v>
      </c>
      <c r="D425" s="192" t="s">
        <v>164</v>
      </c>
      <c r="E425" s="193" t="s">
        <v>562</v>
      </c>
      <c r="F425" s="194" t="s">
        <v>563</v>
      </c>
      <c r="G425" s="195" t="s">
        <v>262</v>
      </c>
      <c r="H425" s="196">
        <v>66</v>
      </c>
      <c r="I425" s="197"/>
      <c r="J425" s="198">
        <f>ROUND(I425*H425,2)</f>
        <v>0</v>
      </c>
      <c r="K425" s="194" t="s">
        <v>168</v>
      </c>
      <c r="L425" s="60"/>
      <c r="M425" s="199" t="s">
        <v>21</v>
      </c>
      <c r="N425" s="200" t="s">
        <v>43</v>
      </c>
      <c r="O425" s="41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AR425" s="23" t="s">
        <v>169</v>
      </c>
      <c r="AT425" s="23" t="s">
        <v>164</v>
      </c>
      <c r="AU425" s="23" t="s">
        <v>82</v>
      </c>
      <c r="AY425" s="23" t="s">
        <v>162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3" t="s">
        <v>80</v>
      </c>
      <c r="BK425" s="203">
        <f>ROUND(I425*H425,2)</f>
        <v>0</v>
      </c>
      <c r="BL425" s="23" t="s">
        <v>169</v>
      </c>
      <c r="BM425" s="23" t="s">
        <v>1217</v>
      </c>
    </row>
    <row r="426" spans="2:65" s="1" customFormat="1" ht="54">
      <c r="B426" s="40"/>
      <c r="C426" s="62"/>
      <c r="D426" s="204" t="s">
        <v>171</v>
      </c>
      <c r="E426" s="62"/>
      <c r="F426" s="205" t="s">
        <v>565</v>
      </c>
      <c r="G426" s="62"/>
      <c r="H426" s="62"/>
      <c r="I426" s="162"/>
      <c r="J426" s="62"/>
      <c r="K426" s="62"/>
      <c r="L426" s="60"/>
      <c r="M426" s="206"/>
      <c r="N426" s="41"/>
      <c r="O426" s="41"/>
      <c r="P426" s="41"/>
      <c r="Q426" s="41"/>
      <c r="R426" s="41"/>
      <c r="S426" s="41"/>
      <c r="T426" s="77"/>
      <c r="AT426" s="23" t="s">
        <v>171</v>
      </c>
      <c r="AU426" s="23" t="s">
        <v>82</v>
      </c>
    </row>
    <row r="427" spans="2:65" s="11" customFormat="1">
      <c r="B427" s="207"/>
      <c r="C427" s="208"/>
      <c r="D427" s="204" t="s">
        <v>173</v>
      </c>
      <c r="E427" s="209" t="s">
        <v>21</v>
      </c>
      <c r="F427" s="210" t="s">
        <v>1140</v>
      </c>
      <c r="G427" s="208"/>
      <c r="H427" s="211" t="s">
        <v>21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173</v>
      </c>
      <c r="AU427" s="217" t="s">
        <v>82</v>
      </c>
      <c r="AV427" s="11" t="s">
        <v>80</v>
      </c>
      <c r="AW427" s="11" t="s">
        <v>36</v>
      </c>
      <c r="AX427" s="11" t="s">
        <v>72</v>
      </c>
      <c r="AY427" s="217" t="s">
        <v>162</v>
      </c>
    </row>
    <row r="428" spans="2:65" s="11" customFormat="1">
      <c r="B428" s="207"/>
      <c r="C428" s="208"/>
      <c r="D428" s="204" t="s">
        <v>173</v>
      </c>
      <c r="E428" s="209" t="s">
        <v>21</v>
      </c>
      <c r="F428" s="210" t="s">
        <v>566</v>
      </c>
      <c r="G428" s="208"/>
      <c r="H428" s="211" t="s">
        <v>21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173</v>
      </c>
      <c r="AU428" s="217" t="s">
        <v>82</v>
      </c>
      <c r="AV428" s="11" t="s">
        <v>80</v>
      </c>
      <c r="AW428" s="11" t="s">
        <v>36</v>
      </c>
      <c r="AX428" s="11" t="s">
        <v>72</v>
      </c>
      <c r="AY428" s="217" t="s">
        <v>162</v>
      </c>
    </row>
    <row r="429" spans="2:65" s="12" customFormat="1">
      <c r="B429" s="218"/>
      <c r="C429" s="219"/>
      <c r="D429" s="204" t="s">
        <v>173</v>
      </c>
      <c r="E429" s="220" t="s">
        <v>21</v>
      </c>
      <c r="F429" s="221" t="s">
        <v>567</v>
      </c>
      <c r="G429" s="219"/>
      <c r="H429" s="222">
        <v>66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173</v>
      </c>
      <c r="AU429" s="228" t="s">
        <v>82</v>
      </c>
      <c r="AV429" s="12" t="s">
        <v>82</v>
      </c>
      <c r="AW429" s="12" t="s">
        <v>36</v>
      </c>
      <c r="AX429" s="12" t="s">
        <v>72</v>
      </c>
      <c r="AY429" s="228" t="s">
        <v>162</v>
      </c>
    </row>
    <row r="430" spans="2:65" s="13" customFormat="1">
      <c r="B430" s="229"/>
      <c r="C430" s="230"/>
      <c r="D430" s="231" t="s">
        <v>173</v>
      </c>
      <c r="E430" s="232" t="s">
        <v>21</v>
      </c>
      <c r="F430" s="233" t="s">
        <v>177</v>
      </c>
      <c r="G430" s="230"/>
      <c r="H430" s="234">
        <v>66</v>
      </c>
      <c r="I430" s="235"/>
      <c r="J430" s="230"/>
      <c r="K430" s="230"/>
      <c r="L430" s="236"/>
      <c r="M430" s="237"/>
      <c r="N430" s="238"/>
      <c r="O430" s="238"/>
      <c r="P430" s="238"/>
      <c r="Q430" s="238"/>
      <c r="R430" s="238"/>
      <c r="S430" s="238"/>
      <c r="T430" s="239"/>
      <c r="AT430" s="240" t="s">
        <v>173</v>
      </c>
      <c r="AU430" s="240" t="s">
        <v>82</v>
      </c>
      <c r="AV430" s="13" t="s">
        <v>169</v>
      </c>
      <c r="AW430" s="13" t="s">
        <v>36</v>
      </c>
      <c r="AX430" s="13" t="s">
        <v>80</v>
      </c>
      <c r="AY430" s="240" t="s">
        <v>162</v>
      </c>
    </row>
    <row r="431" spans="2:65" s="1" customFormat="1" ht="20.45" customHeight="1">
      <c r="B431" s="40"/>
      <c r="C431" s="192" t="s">
        <v>530</v>
      </c>
      <c r="D431" s="192" t="s">
        <v>164</v>
      </c>
      <c r="E431" s="193" t="s">
        <v>569</v>
      </c>
      <c r="F431" s="194" t="s">
        <v>570</v>
      </c>
      <c r="G431" s="195" t="s">
        <v>412</v>
      </c>
      <c r="H431" s="196">
        <v>4</v>
      </c>
      <c r="I431" s="197"/>
      <c r="J431" s="198">
        <f>ROUND(I431*H431,2)</f>
        <v>0</v>
      </c>
      <c r="K431" s="194" t="s">
        <v>168</v>
      </c>
      <c r="L431" s="60"/>
      <c r="M431" s="199" t="s">
        <v>21</v>
      </c>
      <c r="N431" s="200" t="s">
        <v>43</v>
      </c>
      <c r="O431" s="41"/>
      <c r="P431" s="201">
        <f>O431*H431</f>
        <v>0</v>
      </c>
      <c r="Q431" s="201">
        <v>5.7800000000000004E-3</v>
      </c>
      <c r="R431" s="201">
        <f>Q431*H431</f>
        <v>2.3120000000000002E-2</v>
      </c>
      <c r="S431" s="201">
        <v>0</v>
      </c>
      <c r="T431" s="202">
        <f>S431*H431</f>
        <v>0</v>
      </c>
      <c r="AR431" s="23" t="s">
        <v>169</v>
      </c>
      <c r="AT431" s="23" t="s">
        <v>164</v>
      </c>
      <c r="AU431" s="23" t="s">
        <v>82</v>
      </c>
      <c r="AY431" s="23" t="s">
        <v>162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23" t="s">
        <v>80</v>
      </c>
      <c r="BK431" s="203">
        <f>ROUND(I431*H431,2)</f>
        <v>0</v>
      </c>
      <c r="BL431" s="23" t="s">
        <v>169</v>
      </c>
      <c r="BM431" s="23" t="s">
        <v>1218</v>
      </c>
    </row>
    <row r="432" spans="2:65" s="1" customFormat="1" ht="27">
      <c r="B432" s="40"/>
      <c r="C432" s="62"/>
      <c r="D432" s="204" t="s">
        <v>171</v>
      </c>
      <c r="E432" s="62"/>
      <c r="F432" s="205" t="s">
        <v>572</v>
      </c>
      <c r="G432" s="62"/>
      <c r="H432" s="62"/>
      <c r="I432" s="162"/>
      <c r="J432" s="62"/>
      <c r="K432" s="62"/>
      <c r="L432" s="60"/>
      <c r="M432" s="206"/>
      <c r="N432" s="41"/>
      <c r="O432" s="41"/>
      <c r="P432" s="41"/>
      <c r="Q432" s="41"/>
      <c r="R432" s="41"/>
      <c r="S432" s="41"/>
      <c r="T432" s="77"/>
      <c r="AT432" s="23" t="s">
        <v>171</v>
      </c>
      <c r="AU432" s="23" t="s">
        <v>82</v>
      </c>
    </row>
    <row r="433" spans="2:65" s="11" customFormat="1">
      <c r="B433" s="207"/>
      <c r="C433" s="208"/>
      <c r="D433" s="204" t="s">
        <v>173</v>
      </c>
      <c r="E433" s="209" t="s">
        <v>21</v>
      </c>
      <c r="F433" s="210" t="s">
        <v>1219</v>
      </c>
      <c r="G433" s="208"/>
      <c r="H433" s="211" t="s">
        <v>21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173</v>
      </c>
      <c r="AU433" s="217" t="s">
        <v>82</v>
      </c>
      <c r="AV433" s="11" t="s">
        <v>80</v>
      </c>
      <c r="AW433" s="11" t="s">
        <v>36</v>
      </c>
      <c r="AX433" s="11" t="s">
        <v>72</v>
      </c>
      <c r="AY433" s="217" t="s">
        <v>162</v>
      </c>
    </row>
    <row r="434" spans="2:65" s="12" customFormat="1">
      <c r="B434" s="218"/>
      <c r="C434" s="219"/>
      <c r="D434" s="204" t="s">
        <v>173</v>
      </c>
      <c r="E434" s="220" t="s">
        <v>21</v>
      </c>
      <c r="F434" s="221" t="s">
        <v>169</v>
      </c>
      <c r="G434" s="219"/>
      <c r="H434" s="222">
        <v>4</v>
      </c>
      <c r="I434" s="223"/>
      <c r="J434" s="219"/>
      <c r="K434" s="219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173</v>
      </c>
      <c r="AU434" s="228" t="s">
        <v>82</v>
      </c>
      <c r="AV434" s="12" t="s">
        <v>82</v>
      </c>
      <c r="AW434" s="12" t="s">
        <v>36</v>
      </c>
      <c r="AX434" s="12" t="s">
        <v>72</v>
      </c>
      <c r="AY434" s="228" t="s">
        <v>162</v>
      </c>
    </row>
    <row r="435" spans="2:65" s="13" customFormat="1">
      <c r="B435" s="229"/>
      <c r="C435" s="230"/>
      <c r="D435" s="231" t="s">
        <v>173</v>
      </c>
      <c r="E435" s="232" t="s">
        <v>21</v>
      </c>
      <c r="F435" s="233" t="s">
        <v>177</v>
      </c>
      <c r="G435" s="230"/>
      <c r="H435" s="234">
        <v>4</v>
      </c>
      <c r="I435" s="235"/>
      <c r="J435" s="230"/>
      <c r="K435" s="230"/>
      <c r="L435" s="236"/>
      <c r="M435" s="237"/>
      <c r="N435" s="238"/>
      <c r="O435" s="238"/>
      <c r="P435" s="238"/>
      <c r="Q435" s="238"/>
      <c r="R435" s="238"/>
      <c r="S435" s="238"/>
      <c r="T435" s="239"/>
      <c r="AT435" s="240" t="s">
        <v>173</v>
      </c>
      <c r="AU435" s="240" t="s">
        <v>82</v>
      </c>
      <c r="AV435" s="13" t="s">
        <v>169</v>
      </c>
      <c r="AW435" s="13" t="s">
        <v>36</v>
      </c>
      <c r="AX435" s="13" t="s">
        <v>80</v>
      </c>
      <c r="AY435" s="240" t="s">
        <v>162</v>
      </c>
    </row>
    <row r="436" spans="2:65" s="1" customFormat="1" ht="28.9" customHeight="1">
      <c r="B436" s="40"/>
      <c r="C436" s="192" t="s">
        <v>537</v>
      </c>
      <c r="D436" s="192" t="s">
        <v>164</v>
      </c>
      <c r="E436" s="193" t="s">
        <v>574</v>
      </c>
      <c r="F436" s="194" t="s">
        <v>575</v>
      </c>
      <c r="G436" s="195" t="s">
        <v>167</v>
      </c>
      <c r="H436" s="196">
        <v>14</v>
      </c>
      <c r="I436" s="197"/>
      <c r="J436" s="198">
        <f>ROUND(I436*H436,2)</f>
        <v>0</v>
      </c>
      <c r="K436" s="194" t="s">
        <v>168</v>
      </c>
      <c r="L436" s="60"/>
      <c r="M436" s="199" t="s">
        <v>21</v>
      </c>
      <c r="N436" s="200" t="s">
        <v>43</v>
      </c>
      <c r="O436" s="41"/>
      <c r="P436" s="201">
        <f>O436*H436</f>
        <v>0</v>
      </c>
      <c r="Q436" s="201">
        <v>1.47E-3</v>
      </c>
      <c r="R436" s="201">
        <f>Q436*H436</f>
        <v>2.0580000000000001E-2</v>
      </c>
      <c r="S436" s="201">
        <v>2.4470000000000001</v>
      </c>
      <c r="T436" s="202">
        <f>S436*H436</f>
        <v>34.258000000000003</v>
      </c>
      <c r="AR436" s="23" t="s">
        <v>169</v>
      </c>
      <c r="AT436" s="23" t="s">
        <v>164</v>
      </c>
      <c r="AU436" s="23" t="s">
        <v>82</v>
      </c>
      <c r="AY436" s="23" t="s">
        <v>162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3" t="s">
        <v>80</v>
      </c>
      <c r="BK436" s="203">
        <f>ROUND(I436*H436,2)</f>
        <v>0</v>
      </c>
      <c r="BL436" s="23" t="s">
        <v>169</v>
      </c>
      <c r="BM436" s="23" t="s">
        <v>1220</v>
      </c>
    </row>
    <row r="437" spans="2:65" s="1" customFormat="1" ht="40.5">
      <c r="B437" s="40"/>
      <c r="C437" s="62"/>
      <c r="D437" s="204" t="s">
        <v>171</v>
      </c>
      <c r="E437" s="62"/>
      <c r="F437" s="205" t="s">
        <v>577</v>
      </c>
      <c r="G437" s="62"/>
      <c r="H437" s="62"/>
      <c r="I437" s="162"/>
      <c r="J437" s="62"/>
      <c r="K437" s="62"/>
      <c r="L437" s="60"/>
      <c r="M437" s="206"/>
      <c r="N437" s="41"/>
      <c r="O437" s="41"/>
      <c r="P437" s="41"/>
      <c r="Q437" s="41"/>
      <c r="R437" s="41"/>
      <c r="S437" s="41"/>
      <c r="T437" s="77"/>
      <c r="AT437" s="23" t="s">
        <v>171</v>
      </c>
      <c r="AU437" s="23" t="s">
        <v>82</v>
      </c>
    </row>
    <row r="438" spans="2:65" s="11" customFormat="1">
      <c r="B438" s="207"/>
      <c r="C438" s="208"/>
      <c r="D438" s="204" t="s">
        <v>173</v>
      </c>
      <c r="E438" s="209" t="s">
        <v>21</v>
      </c>
      <c r="F438" s="210" t="s">
        <v>1140</v>
      </c>
      <c r="G438" s="208"/>
      <c r="H438" s="211" t="s">
        <v>21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173</v>
      </c>
      <c r="AU438" s="217" t="s">
        <v>82</v>
      </c>
      <c r="AV438" s="11" t="s">
        <v>80</v>
      </c>
      <c r="AW438" s="11" t="s">
        <v>36</v>
      </c>
      <c r="AX438" s="11" t="s">
        <v>72</v>
      </c>
      <c r="AY438" s="217" t="s">
        <v>162</v>
      </c>
    </row>
    <row r="439" spans="2:65" s="11" customFormat="1">
      <c r="B439" s="207"/>
      <c r="C439" s="208"/>
      <c r="D439" s="204" t="s">
        <v>173</v>
      </c>
      <c r="E439" s="209" t="s">
        <v>21</v>
      </c>
      <c r="F439" s="210" t="s">
        <v>578</v>
      </c>
      <c r="G439" s="208"/>
      <c r="H439" s="211" t="s">
        <v>21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173</v>
      </c>
      <c r="AU439" s="217" t="s">
        <v>82</v>
      </c>
      <c r="AV439" s="11" t="s">
        <v>80</v>
      </c>
      <c r="AW439" s="11" t="s">
        <v>36</v>
      </c>
      <c r="AX439" s="11" t="s">
        <v>72</v>
      </c>
      <c r="AY439" s="217" t="s">
        <v>162</v>
      </c>
    </row>
    <row r="440" spans="2:65" s="12" customFormat="1">
      <c r="B440" s="218"/>
      <c r="C440" s="219"/>
      <c r="D440" s="204" t="s">
        <v>173</v>
      </c>
      <c r="E440" s="220" t="s">
        <v>21</v>
      </c>
      <c r="F440" s="221" t="s">
        <v>265</v>
      </c>
      <c r="G440" s="219"/>
      <c r="H440" s="222">
        <v>14</v>
      </c>
      <c r="I440" s="223"/>
      <c r="J440" s="219"/>
      <c r="K440" s="219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173</v>
      </c>
      <c r="AU440" s="228" t="s">
        <v>82</v>
      </c>
      <c r="AV440" s="12" t="s">
        <v>82</v>
      </c>
      <c r="AW440" s="12" t="s">
        <v>36</v>
      </c>
      <c r="AX440" s="12" t="s">
        <v>72</v>
      </c>
      <c r="AY440" s="228" t="s">
        <v>162</v>
      </c>
    </row>
    <row r="441" spans="2:65" s="13" customFormat="1">
      <c r="B441" s="229"/>
      <c r="C441" s="230"/>
      <c r="D441" s="231" t="s">
        <v>173</v>
      </c>
      <c r="E441" s="232" t="s">
        <v>21</v>
      </c>
      <c r="F441" s="233" t="s">
        <v>177</v>
      </c>
      <c r="G441" s="230"/>
      <c r="H441" s="234">
        <v>14</v>
      </c>
      <c r="I441" s="235"/>
      <c r="J441" s="230"/>
      <c r="K441" s="230"/>
      <c r="L441" s="236"/>
      <c r="M441" s="237"/>
      <c r="N441" s="238"/>
      <c r="O441" s="238"/>
      <c r="P441" s="238"/>
      <c r="Q441" s="238"/>
      <c r="R441" s="238"/>
      <c r="S441" s="238"/>
      <c r="T441" s="239"/>
      <c r="AT441" s="240" t="s">
        <v>173</v>
      </c>
      <c r="AU441" s="240" t="s">
        <v>82</v>
      </c>
      <c r="AV441" s="13" t="s">
        <v>169</v>
      </c>
      <c r="AW441" s="13" t="s">
        <v>36</v>
      </c>
      <c r="AX441" s="13" t="s">
        <v>80</v>
      </c>
      <c r="AY441" s="240" t="s">
        <v>162</v>
      </c>
    </row>
    <row r="442" spans="2:65" s="1" customFormat="1" ht="20.45" customHeight="1">
      <c r="B442" s="40"/>
      <c r="C442" s="192" t="s">
        <v>543</v>
      </c>
      <c r="D442" s="192" t="s">
        <v>164</v>
      </c>
      <c r="E442" s="193" t="s">
        <v>585</v>
      </c>
      <c r="F442" s="194" t="s">
        <v>586</v>
      </c>
      <c r="G442" s="195" t="s">
        <v>167</v>
      </c>
      <c r="H442" s="196">
        <v>67</v>
      </c>
      <c r="I442" s="197"/>
      <c r="J442" s="198">
        <f>ROUND(I442*H442,2)</f>
        <v>0</v>
      </c>
      <c r="K442" s="194" t="s">
        <v>168</v>
      </c>
      <c r="L442" s="60"/>
      <c r="M442" s="199" t="s">
        <v>21</v>
      </c>
      <c r="N442" s="200" t="s">
        <v>43</v>
      </c>
      <c r="O442" s="41"/>
      <c r="P442" s="201">
        <f>O442*H442</f>
        <v>0</v>
      </c>
      <c r="Q442" s="201">
        <v>0</v>
      </c>
      <c r="R442" s="201">
        <f>Q442*H442</f>
        <v>0</v>
      </c>
      <c r="S442" s="201">
        <v>2.85</v>
      </c>
      <c r="T442" s="202">
        <f>S442*H442</f>
        <v>190.95000000000002</v>
      </c>
      <c r="AR442" s="23" t="s">
        <v>169</v>
      </c>
      <c r="AT442" s="23" t="s">
        <v>164</v>
      </c>
      <c r="AU442" s="23" t="s">
        <v>82</v>
      </c>
      <c r="AY442" s="23" t="s">
        <v>162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23" t="s">
        <v>80</v>
      </c>
      <c r="BK442" s="203">
        <f>ROUND(I442*H442,2)</f>
        <v>0</v>
      </c>
      <c r="BL442" s="23" t="s">
        <v>169</v>
      </c>
      <c r="BM442" s="23" t="s">
        <v>1221</v>
      </c>
    </row>
    <row r="443" spans="2:65" s="1" customFormat="1" ht="40.5">
      <c r="B443" s="40"/>
      <c r="C443" s="62"/>
      <c r="D443" s="204" t="s">
        <v>171</v>
      </c>
      <c r="E443" s="62"/>
      <c r="F443" s="205" t="s">
        <v>588</v>
      </c>
      <c r="G443" s="62"/>
      <c r="H443" s="62"/>
      <c r="I443" s="162"/>
      <c r="J443" s="62"/>
      <c r="K443" s="62"/>
      <c r="L443" s="60"/>
      <c r="M443" s="206"/>
      <c r="N443" s="41"/>
      <c r="O443" s="41"/>
      <c r="P443" s="41"/>
      <c r="Q443" s="41"/>
      <c r="R443" s="41"/>
      <c r="S443" s="41"/>
      <c r="T443" s="77"/>
      <c r="AT443" s="23" t="s">
        <v>171</v>
      </c>
      <c r="AU443" s="23" t="s">
        <v>82</v>
      </c>
    </row>
    <row r="444" spans="2:65" s="11" customFormat="1">
      <c r="B444" s="207"/>
      <c r="C444" s="208"/>
      <c r="D444" s="204" t="s">
        <v>173</v>
      </c>
      <c r="E444" s="209" t="s">
        <v>21</v>
      </c>
      <c r="F444" s="210" t="s">
        <v>1140</v>
      </c>
      <c r="G444" s="208"/>
      <c r="H444" s="211" t="s">
        <v>21</v>
      </c>
      <c r="I444" s="212"/>
      <c r="J444" s="208"/>
      <c r="K444" s="208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173</v>
      </c>
      <c r="AU444" s="217" t="s">
        <v>82</v>
      </c>
      <c r="AV444" s="11" t="s">
        <v>80</v>
      </c>
      <c r="AW444" s="11" t="s">
        <v>36</v>
      </c>
      <c r="AX444" s="11" t="s">
        <v>72</v>
      </c>
      <c r="AY444" s="217" t="s">
        <v>162</v>
      </c>
    </row>
    <row r="445" spans="2:65" s="11" customFormat="1">
      <c r="B445" s="207"/>
      <c r="C445" s="208"/>
      <c r="D445" s="204" t="s">
        <v>173</v>
      </c>
      <c r="E445" s="209" t="s">
        <v>21</v>
      </c>
      <c r="F445" s="210" t="s">
        <v>589</v>
      </c>
      <c r="G445" s="208"/>
      <c r="H445" s="211" t="s">
        <v>21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173</v>
      </c>
      <c r="AU445" s="217" t="s">
        <v>82</v>
      </c>
      <c r="AV445" s="11" t="s">
        <v>80</v>
      </c>
      <c r="AW445" s="11" t="s">
        <v>36</v>
      </c>
      <c r="AX445" s="11" t="s">
        <v>72</v>
      </c>
      <c r="AY445" s="217" t="s">
        <v>162</v>
      </c>
    </row>
    <row r="446" spans="2:65" s="12" customFormat="1">
      <c r="B446" s="218"/>
      <c r="C446" s="219"/>
      <c r="D446" s="204" t="s">
        <v>173</v>
      </c>
      <c r="E446" s="220" t="s">
        <v>21</v>
      </c>
      <c r="F446" s="221" t="s">
        <v>537</v>
      </c>
      <c r="G446" s="219"/>
      <c r="H446" s="222">
        <v>53</v>
      </c>
      <c r="I446" s="223"/>
      <c r="J446" s="219"/>
      <c r="K446" s="219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173</v>
      </c>
      <c r="AU446" s="228" t="s">
        <v>82</v>
      </c>
      <c r="AV446" s="12" t="s">
        <v>82</v>
      </c>
      <c r="AW446" s="12" t="s">
        <v>36</v>
      </c>
      <c r="AX446" s="12" t="s">
        <v>72</v>
      </c>
      <c r="AY446" s="228" t="s">
        <v>162</v>
      </c>
    </row>
    <row r="447" spans="2:65" s="11" customFormat="1">
      <c r="B447" s="207"/>
      <c r="C447" s="208"/>
      <c r="D447" s="204" t="s">
        <v>173</v>
      </c>
      <c r="E447" s="209" t="s">
        <v>21</v>
      </c>
      <c r="F447" s="210" t="s">
        <v>591</v>
      </c>
      <c r="G447" s="208"/>
      <c r="H447" s="211" t="s">
        <v>21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173</v>
      </c>
      <c r="AU447" s="217" t="s">
        <v>82</v>
      </c>
      <c r="AV447" s="11" t="s">
        <v>80</v>
      </c>
      <c r="AW447" s="11" t="s">
        <v>36</v>
      </c>
      <c r="AX447" s="11" t="s">
        <v>72</v>
      </c>
      <c r="AY447" s="217" t="s">
        <v>162</v>
      </c>
    </row>
    <row r="448" spans="2:65" s="12" customFormat="1">
      <c r="B448" s="218"/>
      <c r="C448" s="219"/>
      <c r="D448" s="204" t="s">
        <v>173</v>
      </c>
      <c r="E448" s="220" t="s">
        <v>21</v>
      </c>
      <c r="F448" s="221" t="s">
        <v>265</v>
      </c>
      <c r="G448" s="219"/>
      <c r="H448" s="222">
        <v>14</v>
      </c>
      <c r="I448" s="223"/>
      <c r="J448" s="219"/>
      <c r="K448" s="219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173</v>
      </c>
      <c r="AU448" s="228" t="s">
        <v>82</v>
      </c>
      <c r="AV448" s="12" t="s">
        <v>82</v>
      </c>
      <c r="AW448" s="12" t="s">
        <v>36</v>
      </c>
      <c r="AX448" s="12" t="s">
        <v>72</v>
      </c>
      <c r="AY448" s="228" t="s">
        <v>162</v>
      </c>
    </row>
    <row r="449" spans="2:65" s="13" customFormat="1">
      <c r="B449" s="229"/>
      <c r="C449" s="230"/>
      <c r="D449" s="204" t="s">
        <v>173</v>
      </c>
      <c r="E449" s="251" t="s">
        <v>21</v>
      </c>
      <c r="F449" s="252" t="s">
        <v>177</v>
      </c>
      <c r="G449" s="230"/>
      <c r="H449" s="253">
        <v>67</v>
      </c>
      <c r="I449" s="235"/>
      <c r="J449" s="230"/>
      <c r="K449" s="230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173</v>
      </c>
      <c r="AU449" s="240" t="s">
        <v>82</v>
      </c>
      <c r="AV449" s="13" t="s">
        <v>169</v>
      </c>
      <c r="AW449" s="13" t="s">
        <v>36</v>
      </c>
      <c r="AX449" s="13" t="s">
        <v>80</v>
      </c>
      <c r="AY449" s="240" t="s">
        <v>162</v>
      </c>
    </row>
    <row r="450" spans="2:65" s="10" customFormat="1" ht="29.85" customHeight="1">
      <c r="B450" s="175"/>
      <c r="C450" s="176"/>
      <c r="D450" s="189" t="s">
        <v>71</v>
      </c>
      <c r="E450" s="190" t="s">
        <v>592</v>
      </c>
      <c r="F450" s="190" t="s">
        <v>593</v>
      </c>
      <c r="G450" s="176"/>
      <c r="H450" s="176"/>
      <c r="I450" s="179"/>
      <c r="J450" s="191">
        <f>BK450</f>
        <v>0</v>
      </c>
      <c r="K450" s="176"/>
      <c r="L450" s="181"/>
      <c r="M450" s="182"/>
      <c r="N450" s="183"/>
      <c r="O450" s="183"/>
      <c r="P450" s="184">
        <f>SUM(P451:P486)</f>
        <v>0</v>
      </c>
      <c r="Q450" s="183"/>
      <c r="R450" s="184">
        <f>SUM(R451:R486)</f>
        <v>0</v>
      </c>
      <c r="S450" s="183"/>
      <c r="T450" s="185">
        <f>SUM(T451:T486)</f>
        <v>0</v>
      </c>
      <c r="AR450" s="186" t="s">
        <v>80</v>
      </c>
      <c r="AT450" s="187" t="s">
        <v>71</v>
      </c>
      <c r="AU450" s="187" t="s">
        <v>80</v>
      </c>
      <c r="AY450" s="186" t="s">
        <v>162</v>
      </c>
      <c r="BK450" s="188">
        <f>SUM(BK451:BK486)</f>
        <v>0</v>
      </c>
    </row>
    <row r="451" spans="2:65" s="1" customFormat="1" ht="20.45" customHeight="1">
      <c r="B451" s="40"/>
      <c r="C451" s="192" t="s">
        <v>554</v>
      </c>
      <c r="D451" s="192" t="s">
        <v>164</v>
      </c>
      <c r="E451" s="193" t="s">
        <v>595</v>
      </c>
      <c r="F451" s="194" t="s">
        <v>596</v>
      </c>
      <c r="G451" s="195" t="s">
        <v>365</v>
      </c>
      <c r="H451" s="196">
        <v>34.258000000000003</v>
      </c>
      <c r="I451" s="197"/>
      <c r="J451" s="198">
        <f>ROUND(I451*H451,2)</f>
        <v>0</v>
      </c>
      <c r="K451" s="194" t="s">
        <v>168</v>
      </c>
      <c r="L451" s="60"/>
      <c r="M451" s="199" t="s">
        <v>21</v>
      </c>
      <c r="N451" s="200" t="s">
        <v>43</v>
      </c>
      <c r="O451" s="41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AR451" s="23" t="s">
        <v>169</v>
      </c>
      <c r="AT451" s="23" t="s">
        <v>164</v>
      </c>
      <c r="AU451" s="23" t="s">
        <v>82</v>
      </c>
      <c r="AY451" s="23" t="s">
        <v>162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3" t="s">
        <v>80</v>
      </c>
      <c r="BK451" s="203">
        <f>ROUND(I451*H451,2)</f>
        <v>0</v>
      </c>
      <c r="BL451" s="23" t="s">
        <v>169</v>
      </c>
      <c r="BM451" s="23" t="s">
        <v>1222</v>
      </c>
    </row>
    <row r="452" spans="2:65" s="1" customFormat="1">
      <c r="B452" s="40"/>
      <c r="C452" s="62"/>
      <c r="D452" s="204" t="s">
        <v>171</v>
      </c>
      <c r="E452" s="62"/>
      <c r="F452" s="205" t="s">
        <v>598</v>
      </c>
      <c r="G452" s="62"/>
      <c r="H452" s="62"/>
      <c r="I452" s="162"/>
      <c r="J452" s="62"/>
      <c r="K452" s="62"/>
      <c r="L452" s="60"/>
      <c r="M452" s="206"/>
      <c r="N452" s="41"/>
      <c r="O452" s="41"/>
      <c r="P452" s="41"/>
      <c r="Q452" s="41"/>
      <c r="R452" s="41"/>
      <c r="S452" s="41"/>
      <c r="T452" s="77"/>
      <c r="AT452" s="23" t="s">
        <v>171</v>
      </c>
      <c r="AU452" s="23" t="s">
        <v>82</v>
      </c>
    </row>
    <row r="453" spans="2:65" s="11" customFormat="1">
      <c r="B453" s="207"/>
      <c r="C453" s="208"/>
      <c r="D453" s="204" t="s">
        <v>173</v>
      </c>
      <c r="E453" s="209" t="s">
        <v>21</v>
      </c>
      <c r="F453" s="210" t="s">
        <v>1140</v>
      </c>
      <c r="G453" s="208"/>
      <c r="H453" s="211" t="s">
        <v>21</v>
      </c>
      <c r="I453" s="212"/>
      <c r="J453" s="208"/>
      <c r="K453" s="208"/>
      <c r="L453" s="213"/>
      <c r="M453" s="214"/>
      <c r="N453" s="215"/>
      <c r="O453" s="215"/>
      <c r="P453" s="215"/>
      <c r="Q453" s="215"/>
      <c r="R453" s="215"/>
      <c r="S453" s="215"/>
      <c r="T453" s="216"/>
      <c r="AT453" s="217" t="s">
        <v>173</v>
      </c>
      <c r="AU453" s="217" t="s">
        <v>82</v>
      </c>
      <c r="AV453" s="11" t="s">
        <v>80</v>
      </c>
      <c r="AW453" s="11" t="s">
        <v>36</v>
      </c>
      <c r="AX453" s="11" t="s">
        <v>72</v>
      </c>
      <c r="AY453" s="217" t="s">
        <v>162</v>
      </c>
    </row>
    <row r="454" spans="2:65" s="11" customFormat="1">
      <c r="B454" s="207"/>
      <c r="C454" s="208"/>
      <c r="D454" s="204" t="s">
        <v>173</v>
      </c>
      <c r="E454" s="209" t="s">
        <v>21</v>
      </c>
      <c r="F454" s="210" t="s">
        <v>599</v>
      </c>
      <c r="G454" s="208"/>
      <c r="H454" s="211" t="s">
        <v>21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173</v>
      </c>
      <c r="AU454" s="217" t="s">
        <v>82</v>
      </c>
      <c r="AV454" s="11" t="s">
        <v>80</v>
      </c>
      <c r="AW454" s="11" t="s">
        <v>36</v>
      </c>
      <c r="AX454" s="11" t="s">
        <v>72</v>
      </c>
      <c r="AY454" s="217" t="s">
        <v>162</v>
      </c>
    </row>
    <row r="455" spans="2:65" s="12" customFormat="1">
      <c r="B455" s="218"/>
      <c r="C455" s="219"/>
      <c r="D455" s="204" t="s">
        <v>173</v>
      </c>
      <c r="E455" s="220" t="s">
        <v>21</v>
      </c>
      <c r="F455" s="221" t="s">
        <v>1223</v>
      </c>
      <c r="G455" s="219"/>
      <c r="H455" s="222">
        <v>34.258000000000003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173</v>
      </c>
      <c r="AU455" s="228" t="s">
        <v>82</v>
      </c>
      <c r="AV455" s="12" t="s">
        <v>82</v>
      </c>
      <c r="AW455" s="12" t="s">
        <v>36</v>
      </c>
      <c r="AX455" s="12" t="s">
        <v>72</v>
      </c>
      <c r="AY455" s="228" t="s">
        <v>162</v>
      </c>
    </row>
    <row r="456" spans="2:65" s="13" customFormat="1">
      <c r="B456" s="229"/>
      <c r="C456" s="230"/>
      <c r="D456" s="231" t="s">
        <v>173</v>
      </c>
      <c r="E456" s="232" t="s">
        <v>21</v>
      </c>
      <c r="F456" s="233" t="s">
        <v>177</v>
      </c>
      <c r="G456" s="230"/>
      <c r="H456" s="234">
        <v>34.258000000000003</v>
      </c>
      <c r="I456" s="235"/>
      <c r="J456" s="230"/>
      <c r="K456" s="230"/>
      <c r="L456" s="236"/>
      <c r="M456" s="237"/>
      <c r="N456" s="238"/>
      <c r="O456" s="238"/>
      <c r="P456" s="238"/>
      <c r="Q456" s="238"/>
      <c r="R456" s="238"/>
      <c r="S456" s="238"/>
      <c r="T456" s="239"/>
      <c r="AT456" s="240" t="s">
        <v>173</v>
      </c>
      <c r="AU456" s="240" t="s">
        <v>82</v>
      </c>
      <c r="AV456" s="13" t="s">
        <v>169</v>
      </c>
      <c r="AW456" s="13" t="s">
        <v>36</v>
      </c>
      <c r="AX456" s="13" t="s">
        <v>80</v>
      </c>
      <c r="AY456" s="240" t="s">
        <v>162</v>
      </c>
    </row>
    <row r="457" spans="2:65" s="1" customFormat="1" ht="28.9" customHeight="1">
      <c r="B457" s="40"/>
      <c r="C457" s="192" t="s">
        <v>561</v>
      </c>
      <c r="D457" s="192" t="s">
        <v>164</v>
      </c>
      <c r="E457" s="193" t="s">
        <v>602</v>
      </c>
      <c r="F457" s="194" t="s">
        <v>603</v>
      </c>
      <c r="G457" s="195" t="s">
        <v>365</v>
      </c>
      <c r="H457" s="196">
        <v>190.95</v>
      </c>
      <c r="I457" s="197"/>
      <c r="J457" s="198">
        <f>ROUND(I457*H457,2)</f>
        <v>0</v>
      </c>
      <c r="K457" s="194" t="s">
        <v>168</v>
      </c>
      <c r="L457" s="60"/>
      <c r="M457" s="199" t="s">
        <v>21</v>
      </c>
      <c r="N457" s="200" t="s">
        <v>43</v>
      </c>
      <c r="O457" s="41"/>
      <c r="P457" s="201">
        <f>O457*H457</f>
        <v>0</v>
      </c>
      <c r="Q457" s="201">
        <v>0</v>
      </c>
      <c r="R457" s="201">
        <f>Q457*H457</f>
        <v>0</v>
      </c>
      <c r="S457" s="201">
        <v>0</v>
      </c>
      <c r="T457" s="202">
        <f>S457*H457</f>
        <v>0</v>
      </c>
      <c r="AR457" s="23" t="s">
        <v>169</v>
      </c>
      <c r="AT457" s="23" t="s">
        <v>164</v>
      </c>
      <c r="AU457" s="23" t="s">
        <v>82</v>
      </c>
      <c r="AY457" s="23" t="s">
        <v>162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3" t="s">
        <v>80</v>
      </c>
      <c r="BK457" s="203">
        <f>ROUND(I457*H457,2)</f>
        <v>0</v>
      </c>
      <c r="BL457" s="23" t="s">
        <v>169</v>
      </c>
      <c r="BM457" s="23" t="s">
        <v>1224</v>
      </c>
    </row>
    <row r="458" spans="2:65" s="1" customFormat="1">
      <c r="B458" s="40"/>
      <c r="C458" s="62"/>
      <c r="D458" s="204" t="s">
        <v>171</v>
      </c>
      <c r="E458" s="62"/>
      <c r="F458" s="205" t="s">
        <v>605</v>
      </c>
      <c r="G458" s="62"/>
      <c r="H458" s="62"/>
      <c r="I458" s="162"/>
      <c r="J458" s="62"/>
      <c r="K458" s="62"/>
      <c r="L458" s="60"/>
      <c r="M458" s="206"/>
      <c r="N458" s="41"/>
      <c r="O458" s="41"/>
      <c r="P458" s="41"/>
      <c r="Q458" s="41"/>
      <c r="R458" s="41"/>
      <c r="S458" s="41"/>
      <c r="T458" s="77"/>
      <c r="AT458" s="23" t="s">
        <v>171</v>
      </c>
      <c r="AU458" s="23" t="s">
        <v>82</v>
      </c>
    </row>
    <row r="459" spans="2:65" s="11" customFormat="1">
      <c r="B459" s="207"/>
      <c r="C459" s="208"/>
      <c r="D459" s="204" t="s">
        <v>173</v>
      </c>
      <c r="E459" s="209" t="s">
        <v>21</v>
      </c>
      <c r="F459" s="210" t="s">
        <v>1140</v>
      </c>
      <c r="G459" s="208"/>
      <c r="H459" s="211" t="s">
        <v>21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173</v>
      </c>
      <c r="AU459" s="217" t="s">
        <v>82</v>
      </c>
      <c r="AV459" s="11" t="s">
        <v>80</v>
      </c>
      <c r="AW459" s="11" t="s">
        <v>36</v>
      </c>
      <c r="AX459" s="11" t="s">
        <v>72</v>
      </c>
      <c r="AY459" s="217" t="s">
        <v>162</v>
      </c>
    </row>
    <row r="460" spans="2:65" s="11" customFormat="1">
      <c r="B460" s="207"/>
      <c r="C460" s="208"/>
      <c r="D460" s="204" t="s">
        <v>173</v>
      </c>
      <c r="E460" s="209" t="s">
        <v>21</v>
      </c>
      <c r="F460" s="210" t="s">
        <v>606</v>
      </c>
      <c r="G460" s="208"/>
      <c r="H460" s="211" t="s">
        <v>21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173</v>
      </c>
      <c r="AU460" s="217" t="s">
        <v>82</v>
      </c>
      <c r="AV460" s="11" t="s">
        <v>80</v>
      </c>
      <c r="AW460" s="11" t="s">
        <v>36</v>
      </c>
      <c r="AX460" s="11" t="s">
        <v>72</v>
      </c>
      <c r="AY460" s="217" t="s">
        <v>162</v>
      </c>
    </row>
    <row r="461" spans="2:65" s="12" customFormat="1">
      <c r="B461" s="218"/>
      <c r="C461" s="219"/>
      <c r="D461" s="204" t="s">
        <v>173</v>
      </c>
      <c r="E461" s="220" t="s">
        <v>21</v>
      </c>
      <c r="F461" s="221" t="s">
        <v>1225</v>
      </c>
      <c r="G461" s="219"/>
      <c r="H461" s="222">
        <v>190.95</v>
      </c>
      <c r="I461" s="223"/>
      <c r="J461" s="219"/>
      <c r="K461" s="219"/>
      <c r="L461" s="224"/>
      <c r="M461" s="225"/>
      <c r="N461" s="226"/>
      <c r="O461" s="226"/>
      <c r="P461" s="226"/>
      <c r="Q461" s="226"/>
      <c r="R461" s="226"/>
      <c r="S461" s="226"/>
      <c r="T461" s="227"/>
      <c r="AT461" s="228" t="s">
        <v>173</v>
      </c>
      <c r="AU461" s="228" t="s">
        <v>82</v>
      </c>
      <c r="AV461" s="12" t="s">
        <v>82</v>
      </c>
      <c r="AW461" s="12" t="s">
        <v>36</v>
      </c>
      <c r="AX461" s="12" t="s">
        <v>72</v>
      </c>
      <c r="AY461" s="228" t="s">
        <v>162</v>
      </c>
    </row>
    <row r="462" spans="2:65" s="13" customFormat="1">
      <c r="B462" s="229"/>
      <c r="C462" s="230"/>
      <c r="D462" s="231" t="s">
        <v>173</v>
      </c>
      <c r="E462" s="232" t="s">
        <v>21</v>
      </c>
      <c r="F462" s="233" t="s">
        <v>177</v>
      </c>
      <c r="G462" s="230"/>
      <c r="H462" s="234">
        <v>190.95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173</v>
      </c>
      <c r="AU462" s="240" t="s">
        <v>82</v>
      </c>
      <c r="AV462" s="13" t="s">
        <v>169</v>
      </c>
      <c r="AW462" s="13" t="s">
        <v>36</v>
      </c>
      <c r="AX462" s="13" t="s">
        <v>80</v>
      </c>
      <c r="AY462" s="240" t="s">
        <v>162</v>
      </c>
    </row>
    <row r="463" spans="2:65" s="1" customFormat="1" ht="20.45" customHeight="1">
      <c r="B463" s="40"/>
      <c r="C463" s="192" t="s">
        <v>568</v>
      </c>
      <c r="D463" s="192" t="s">
        <v>164</v>
      </c>
      <c r="E463" s="193" t="s">
        <v>609</v>
      </c>
      <c r="F463" s="194" t="s">
        <v>610</v>
      </c>
      <c r="G463" s="195" t="s">
        <v>365</v>
      </c>
      <c r="H463" s="196">
        <v>190.95</v>
      </c>
      <c r="I463" s="197"/>
      <c r="J463" s="198">
        <f>ROUND(I463*H463,2)</f>
        <v>0</v>
      </c>
      <c r="K463" s="194" t="s">
        <v>168</v>
      </c>
      <c r="L463" s="60"/>
      <c r="M463" s="199" t="s">
        <v>21</v>
      </c>
      <c r="N463" s="200" t="s">
        <v>43</v>
      </c>
      <c r="O463" s="41"/>
      <c r="P463" s="201">
        <f>O463*H463</f>
        <v>0</v>
      </c>
      <c r="Q463" s="201">
        <v>0</v>
      </c>
      <c r="R463" s="201">
        <f>Q463*H463</f>
        <v>0</v>
      </c>
      <c r="S463" s="201">
        <v>0</v>
      </c>
      <c r="T463" s="202">
        <f>S463*H463</f>
        <v>0</v>
      </c>
      <c r="AR463" s="23" t="s">
        <v>169</v>
      </c>
      <c r="AT463" s="23" t="s">
        <v>164</v>
      </c>
      <c r="AU463" s="23" t="s">
        <v>82</v>
      </c>
      <c r="AY463" s="23" t="s">
        <v>162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23" t="s">
        <v>80</v>
      </c>
      <c r="BK463" s="203">
        <f>ROUND(I463*H463,2)</f>
        <v>0</v>
      </c>
      <c r="BL463" s="23" t="s">
        <v>169</v>
      </c>
      <c r="BM463" s="23" t="s">
        <v>1226</v>
      </c>
    </row>
    <row r="464" spans="2:65" s="1" customFormat="1" ht="40.5">
      <c r="B464" s="40"/>
      <c r="C464" s="62"/>
      <c r="D464" s="204" t="s">
        <v>171</v>
      </c>
      <c r="E464" s="62"/>
      <c r="F464" s="205" t="s">
        <v>612</v>
      </c>
      <c r="G464" s="62"/>
      <c r="H464" s="62"/>
      <c r="I464" s="162"/>
      <c r="J464" s="62"/>
      <c r="K464" s="62"/>
      <c r="L464" s="60"/>
      <c r="M464" s="206"/>
      <c r="N464" s="41"/>
      <c r="O464" s="41"/>
      <c r="P464" s="41"/>
      <c r="Q464" s="41"/>
      <c r="R464" s="41"/>
      <c r="S464" s="41"/>
      <c r="T464" s="77"/>
      <c r="AT464" s="23" t="s">
        <v>171</v>
      </c>
      <c r="AU464" s="23" t="s">
        <v>82</v>
      </c>
    </row>
    <row r="465" spans="2:65" s="11" customFormat="1">
      <c r="B465" s="207"/>
      <c r="C465" s="208"/>
      <c r="D465" s="204" t="s">
        <v>173</v>
      </c>
      <c r="E465" s="209" t="s">
        <v>21</v>
      </c>
      <c r="F465" s="210" t="s">
        <v>1140</v>
      </c>
      <c r="G465" s="208"/>
      <c r="H465" s="211" t="s">
        <v>21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173</v>
      </c>
      <c r="AU465" s="217" t="s">
        <v>82</v>
      </c>
      <c r="AV465" s="11" t="s">
        <v>80</v>
      </c>
      <c r="AW465" s="11" t="s">
        <v>36</v>
      </c>
      <c r="AX465" s="11" t="s">
        <v>72</v>
      </c>
      <c r="AY465" s="217" t="s">
        <v>162</v>
      </c>
    </row>
    <row r="466" spans="2:65" s="11" customFormat="1">
      <c r="B466" s="207"/>
      <c r="C466" s="208"/>
      <c r="D466" s="204" t="s">
        <v>173</v>
      </c>
      <c r="E466" s="209" t="s">
        <v>21</v>
      </c>
      <c r="F466" s="210" t="s">
        <v>613</v>
      </c>
      <c r="G466" s="208"/>
      <c r="H466" s="211" t="s">
        <v>21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173</v>
      </c>
      <c r="AU466" s="217" t="s">
        <v>82</v>
      </c>
      <c r="AV466" s="11" t="s">
        <v>80</v>
      </c>
      <c r="AW466" s="11" t="s">
        <v>36</v>
      </c>
      <c r="AX466" s="11" t="s">
        <v>72</v>
      </c>
      <c r="AY466" s="217" t="s">
        <v>162</v>
      </c>
    </row>
    <row r="467" spans="2:65" s="12" customFormat="1">
      <c r="B467" s="218"/>
      <c r="C467" s="219"/>
      <c r="D467" s="204" t="s">
        <v>173</v>
      </c>
      <c r="E467" s="220" t="s">
        <v>21</v>
      </c>
      <c r="F467" s="221" t="s">
        <v>1225</v>
      </c>
      <c r="G467" s="219"/>
      <c r="H467" s="222">
        <v>190.95</v>
      </c>
      <c r="I467" s="223"/>
      <c r="J467" s="219"/>
      <c r="K467" s="219"/>
      <c r="L467" s="224"/>
      <c r="M467" s="225"/>
      <c r="N467" s="226"/>
      <c r="O467" s="226"/>
      <c r="P467" s="226"/>
      <c r="Q467" s="226"/>
      <c r="R467" s="226"/>
      <c r="S467" s="226"/>
      <c r="T467" s="227"/>
      <c r="AT467" s="228" t="s">
        <v>173</v>
      </c>
      <c r="AU467" s="228" t="s">
        <v>82</v>
      </c>
      <c r="AV467" s="12" t="s">
        <v>82</v>
      </c>
      <c r="AW467" s="12" t="s">
        <v>36</v>
      </c>
      <c r="AX467" s="12" t="s">
        <v>72</v>
      </c>
      <c r="AY467" s="228" t="s">
        <v>162</v>
      </c>
    </row>
    <row r="468" spans="2:65" s="13" customFormat="1">
      <c r="B468" s="229"/>
      <c r="C468" s="230"/>
      <c r="D468" s="231" t="s">
        <v>173</v>
      </c>
      <c r="E468" s="232" t="s">
        <v>21</v>
      </c>
      <c r="F468" s="233" t="s">
        <v>177</v>
      </c>
      <c r="G468" s="230"/>
      <c r="H468" s="234">
        <v>190.95</v>
      </c>
      <c r="I468" s="235"/>
      <c r="J468" s="230"/>
      <c r="K468" s="230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173</v>
      </c>
      <c r="AU468" s="240" t="s">
        <v>82</v>
      </c>
      <c r="AV468" s="13" t="s">
        <v>169</v>
      </c>
      <c r="AW468" s="13" t="s">
        <v>36</v>
      </c>
      <c r="AX468" s="13" t="s">
        <v>80</v>
      </c>
      <c r="AY468" s="240" t="s">
        <v>162</v>
      </c>
    </row>
    <row r="469" spans="2:65" s="1" customFormat="1" ht="20.45" customHeight="1">
      <c r="B469" s="40"/>
      <c r="C469" s="192" t="s">
        <v>428</v>
      </c>
      <c r="D469" s="192" t="s">
        <v>164</v>
      </c>
      <c r="E469" s="193" t="s">
        <v>615</v>
      </c>
      <c r="F469" s="194" t="s">
        <v>616</v>
      </c>
      <c r="G469" s="195" t="s">
        <v>365</v>
      </c>
      <c r="H469" s="196">
        <v>225.208</v>
      </c>
      <c r="I469" s="197"/>
      <c r="J469" s="198">
        <f>ROUND(I469*H469,2)</f>
        <v>0</v>
      </c>
      <c r="K469" s="194" t="s">
        <v>168</v>
      </c>
      <c r="L469" s="60"/>
      <c r="M469" s="199" t="s">
        <v>21</v>
      </c>
      <c r="N469" s="200" t="s">
        <v>43</v>
      </c>
      <c r="O469" s="41"/>
      <c r="P469" s="201">
        <f>O469*H469</f>
        <v>0</v>
      </c>
      <c r="Q469" s="201">
        <v>0</v>
      </c>
      <c r="R469" s="201">
        <f>Q469*H469</f>
        <v>0</v>
      </c>
      <c r="S469" s="201">
        <v>0</v>
      </c>
      <c r="T469" s="202">
        <f>S469*H469</f>
        <v>0</v>
      </c>
      <c r="AR469" s="23" t="s">
        <v>169</v>
      </c>
      <c r="AT469" s="23" t="s">
        <v>164</v>
      </c>
      <c r="AU469" s="23" t="s">
        <v>82</v>
      </c>
      <c r="AY469" s="23" t="s">
        <v>162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23" t="s">
        <v>80</v>
      </c>
      <c r="BK469" s="203">
        <f>ROUND(I469*H469,2)</f>
        <v>0</v>
      </c>
      <c r="BL469" s="23" t="s">
        <v>169</v>
      </c>
      <c r="BM469" s="23" t="s">
        <v>1227</v>
      </c>
    </row>
    <row r="470" spans="2:65" s="1" customFormat="1" ht="27">
      <c r="B470" s="40"/>
      <c r="C470" s="62"/>
      <c r="D470" s="204" t="s">
        <v>171</v>
      </c>
      <c r="E470" s="62"/>
      <c r="F470" s="205" t="s">
        <v>618</v>
      </c>
      <c r="G470" s="62"/>
      <c r="H470" s="62"/>
      <c r="I470" s="162"/>
      <c r="J470" s="62"/>
      <c r="K470" s="62"/>
      <c r="L470" s="60"/>
      <c r="M470" s="206"/>
      <c r="N470" s="41"/>
      <c r="O470" s="41"/>
      <c r="P470" s="41"/>
      <c r="Q470" s="41"/>
      <c r="R470" s="41"/>
      <c r="S470" s="41"/>
      <c r="T470" s="77"/>
      <c r="AT470" s="23" t="s">
        <v>171</v>
      </c>
      <c r="AU470" s="23" t="s">
        <v>82</v>
      </c>
    </row>
    <row r="471" spans="2:65" s="11" customFormat="1">
      <c r="B471" s="207"/>
      <c r="C471" s="208"/>
      <c r="D471" s="204" t="s">
        <v>173</v>
      </c>
      <c r="E471" s="209" t="s">
        <v>21</v>
      </c>
      <c r="F471" s="210" t="s">
        <v>1140</v>
      </c>
      <c r="G471" s="208"/>
      <c r="H471" s="211" t="s">
        <v>21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173</v>
      </c>
      <c r="AU471" s="217" t="s">
        <v>82</v>
      </c>
      <c r="AV471" s="11" t="s">
        <v>80</v>
      </c>
      <c r="AW471" s="11" t="s">
        <v>36</v>
      </c>
      <c r="AX471" s="11" t="s">
        <v>72</v>
      </c>
      <c r="AY471" s="217" t="s">
        <v>162</v>
      </c>
    </row>
    <row r="472" spans="2:65" s="11" customFormat="1">
      <c r="B472" s="207"/>
      <c r="C472" s="208"/>
      <c r="D472" s="204" t="s">
        <v>173</v>
      </c>
      <c r="E472" s="209" t="s">
        <v>21</v>
      </c>
      <c r="F472" s="210" t="s">
        <v>619</v>
      </c>
      <c r="G472" s="208"/>
      <c r="H472" s="211" t="s">
        <v>21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173</v>
      </c>
      <c r="AU472" s="217" t="s">
        <v>82</v>
      </c>
      <c r="AV472" s="11" t="s">
        <v>80</v>
      </c>
      <c r="AW472" s="11" t="s">
        <v>36</v>
      </c>
      <c r="AX472" s="11" t="s">
        <v>72</v>
      </c>
      <c r="AY472" s="217" t="s">
        <v>162</v>
      </c>
    </row>
    <row r="473" spans="2:65" s="12" customFormat="1">
      <c r="B473" s="218"/>
      <c r="C473" s="219"/>
      <c r="D473" s="204" t="s">
        <v>173</v>
      </c>
      <c r="E473" s="220" t="s">
        <v>21</v>
      </c>
      <c r="F473" s="221" t="s">
        <v>1228</v>
      </c>
      <c r="G473" s="219"/>
      <c r="H473" s="222">
        <v>225.208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173</v>
      </c>
      <c r="AU473" s="228" t="s">
        <v>82</v>
      </c>
      <c r="AV473" s="12" t="s">
        <v>82</v>
      </c>
      <c r="AW473" s="12" t="s">
        <v>36</v>
      </c>
      <c r="AX473" s="12" t="s">
        <v>72</v>
      </c>
      <c r="AY473" s="228" t="s">
        <v>162</v>
      </c>
    </row>
    <row r="474" spans="2:65" s="13" customFormat="1">
      <c r="B474" s="229"/>
      <c r="C474" s="230"/>
      <c r="D474" s="231" t="s">
        <v>173</v>
      </c>
      <c r="E474" s="232" t="s">
        <v>21</v>
      </c>
      <c r="F474" s="233" t="s">
        <v>177</v>
      </c>
      <c r="G474" s="230"/>
      <c r="H474" s="234">
        <v>225.208</v>
      </c>
      <c r="I474" s="235"/>
      <c r="J474" s="230"/>
      <c r="K474" s="230"/>
      <c r="L474" s="236"/>
      <c r="M474" s="237"/>
      <c r="N474" s="238"/>
      <c r="O474" s="238"/>
      <c r="P474" s="238"/>
      <c r="Q474" s="238"/>
      <c r="R474" s="238"/>
      <c r="S474" s="238"/>
      <c r="T474" s="239"/>
      <c r="AT474" s="240" t="s">
        <v>173</v>
      </c>
      <c r="AU474" s="240" t="s">
        <v>82</v>
      </c>
      <c r="AV474" s="13" t="s">
        <v>169</v>
      </c>
      <c r="AW474" s="13" t="s">
        <v>36</v>
      </c>
      <c r="AX474" s="13" t="s">
        <v>80</v>
      </c>
      <c r="AY474" s="240" t="s">
        <v>162</v>
      </c>
    </row>
    <row r="475" spans="2:65" s="1" customFormat="1" ht="20.45" customHeight="1">
      <c r="B475" s="40"/>
      <c r="C475" s="192" t="s">
        <v>549</v>
      </c>
      <c r="D475" s="192" t="s">
        <v>164</v>
      </c>
      <c r="E475" s="193" t="s">
        <v>622</v>
      </c>
      <c r="F475" s="194" t="s">
        <v>623</v>
      </c>
      <c r="G475" s="195" t="s">
        <v>365</v>
      </c>
      <c r="H475" s="196">
        <v>4278.9520000000002</v>
      </c>
      <c r="I475" s="197"/>
      <c r="J475" s="198">
        <f>ROUND(I475*H475,2)</f>
        <v>0</v>
      </c>
      <c r="K475" s="194" t="s">
        <v>168</v>
      </c>
      <c r="L475" s="60"/>
      <c r="M475" s="199" t="s">
        <v>21</v>
      </c>
      <c r="N475" s="200" t="s">
        <v>43</v>
      </c>
      <c r="O475" s="41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AR475" s="23" t="s">
        <v>169</v>
      </c>
      <c r="AT475" s="23" t="s">
        <v>164</v>
      </c>
      <c r="AU475" s="23" t="s">
        <v>82</v>
      </c>
      <c r="AY475" s="23" t="s">
        <v>162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3" t="s">
        <v>80</v>
      </c>
      <c r="BK475" s="203">
        <f>ROUND(I475*H475,2)</f>
        <v>0</v>
      </c>
      <c r="BL475" s="23" t="s">
        <v>169</v>
      </c>
      <c r="BM475" s="23" t="s">
        <v>1229</v>
      </c>
    </row>
    <row r="476" spans="2:65" s="1" customFormat="1" ht="40.5">
      <c r="B476" s="40"/>
      <c r="C476" s="62"/>
      <c r="D476" s="204" t="s">
        <v>171</v>
      </c>
      <c r="E476" s="62"/>
      <c r="F476" s="205" t="s">
        <v>625</v>
      </c>
      <c r="G476" s="62"/>
      <c r="H476" s="62"/>
      <c r="I476" s="162"/>
      <c r="J476" s="62"/>
      <c r="K476" s="62"/>
      <c r="L476" s="60"/>
      <c r="M476" s="206"/>
      <c r="N476" s="41"/>
      <c r="O476" s="41"/>
      <c r="P476" s="41"/>
      <c r="Q476" s="41"/>
      <c r="R476" s="41"/>
      <c r="S476" s="41"/>
      <c r="T476" s="77"/>
      <c r="AT476" s="23" t="s">
        <v>171</v>
      </c>
      <c r="AU476" s="23" t="s">
        <v>82</v>
      </c>
    </row>
    <row r="477" spans="2:65" s="11" customFormat="1">
      <c r="B477" s="207"/>
      <c r="C477" s="208"/>
      <c r="D477" s="204" t="s">
        <v>173</v>
      </c>
      <c r="E477" s="209" t="s">
        <v>21</v>
      </c>
      <c r="F477" s="210" t="s">
        <v>1140</v>
      </c>
      <c r="G477" s="208"/>
      <c r="H477" s="211" t="s">
        <v>21</v>
      </c>
      <c r="I477" s="212"/>
      <c r="J477" s="208"/>
      <c r="K477" s="208"/>
      <c r="L477" s="213"/>
      <c r="M477" s="214"/>
      <c r="N477" s="215"/>
      <c r="O477" s="215"/>
      <c r="P477" s="215"/>
      <c r="Q477" s="215"/>
      <c r="R477" s="215"/>
      <c r="S477" s="215"/>
      <c r="T477" s="216"/>
      <c r="AT477" s="217" t="s">
        <v>173</v>
      </c>
      <c r="AU477" s="217" t="s">
        <v>82</v>
      </c>
      <c r="AV477" s="11" t="s">
        <v>80</v>
      </c>
      <c r="AW477" s="11" t="s">
        <v>36</v>
      </c>
      <c r="AX477" s="11" t="s">
        <v>72</v>
      </c>
      <c r="AY477" s="217" t="s">
        <v>162</v>
      </c>
    </row>
    <row r="478" spans="2:65" s="11" customFormat="1">
      <c r="B478" s="207"/>
      <c r="C478" s="208"/>
      <c r="D478" s="204" t="s">
        <v>173</v>
      </c>
      <c r="E478" s="209" t="s">
        <v>21</v>
      </c>
      <c r="F478" s="210" t="s">
        <v>626</v>
      </c>
      <c r="G478" s="208"/>
      <c r="H478" s="211" t="s">
        <v>21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173</v>
      </c>
      <c r="AU478" s="217" t="s">
        <v>82</v>
      </c>
      <c r="AV478" s="11" t="s">
        <v>80</v>
      </c>
      <c r="AW478" s="11" t="s">
        <v>36</v>
      </c>
      <c r="AX478" s="11" t="s">
        <v>72</v>
      </c>
      <c r="AY478" s="217" t="s">
        <v>162</v>
      </c>
    </row>
    <row r="479" spans="2:65" s="12" customFormat="1">
      <c r="B479" s="218"/>
      <c r="C479" s="219"/>
      <c r="D479" s="204" t="s">
        <v>173</v>
      </c>
      <c r="E479" s="220" t="s">
        <v>21</v>
      </c>
      <c r="F479" s="221" t="s">
        <v>1230</v>
      </c>
      <c r="G479" s="219"/>
      <c r="H479" s="222">
        <v>4278.9520000000002</v>
      </c>
      <c r="I479" s="223"/>
      <c r="J479" s="219"/>
      <c r="K479" s="219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173</v>
      </c>
      <c r="AU479" s="228" t="s">
        <v>82</v>
      </c>
      <c r="AV479" s="12" t="s">
        <v>82</v>
      </c>
      <c r="AW479" s="12" t="s">
        <v>36</v>
      </c>
      <c r="AX479" s="12" t="s">
        <v>72</v>
      </c>
      <c r="AY479" s="228" t="s">
        <v>162</v>
      </c>
    </row>
    <row r="480" spans="2:65" s="13" customFormat="1">
      <c r="B480" s="229"/>
      <c r="C480" s="230"/>
      <c r="D480" s="231" t="s">
        <v>173</v>
      </c>
      <c r="E480" s="232" t="s">
        <v>21</v>
      </c>
      <c r="F480" s="233" t="s">
        <v>177</v>
      </c>
      <c r="G480" s="230"/>
      <c r="H480" s="234">
        <v>4278.9520000000002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173</v>
      </c>
      <c r="AU480" s="240" t="s">
        <v>82</v>
      </c>
      <c r="AV480" s="13" t="s">
        <v>169</v>
      </c>
      <c r="AW480" s="13" t="s">
        <v>36</v>
      </c>
      <c r="AX480" s="13" t="s">
        <v>80</v>
      </c>
      <c r="AY480" s="240" t="s">
        <v>162</v>
      </c>
    </row>
    <row r="481" spans="2:65" s="1" customFormat="1" ht="20.45" customHeight="1">
      <c r="B481" s="40"/>
      <c r="C481" s="192" t="s">
        <v>584</v>
      </c>
      <c r="D481" s="192" t="s">
        <v>164</v>
      </c>
      <c r="E481" s="193" t="s">
        <v>628</v>
      </c>
      <c r="F481" s="194" t="s">
        <v>629</v>
      </c>
      <c r="G481" s="195" t="s">
        <v>365</v>
      </c>
      <c r="H481" s="196">
        <v>0.318</v>
      </c>
      <c r="I481" s="197"/>
      <c r="J481" s="198">
        <f>ROUND(I481*H481,2)</f>
        <v>0</v>
      </c>
      <c r="K481" s="194" t="s">
        <v>21</v>
      </c>
      <c r="L481" s="60"/>
      <c r="M481" s="199" t="s">
        <v>21</v>
      </c>
      <c r="N481" s="200" t="s">
        <v>43</v>
      </c>
      <c r="O481" s="41"/>
      <c r="P481" s="201">
        <f>O481*H481</f>
        <v>0</v>
      </c>
      <c r="Q481" s="201">
        <v>0</v>
      </c>
      <c r="R481" s="201">
        <f>Q481*H481</f>
        <v>0</v>
      </c>
      <c r="S481" s="201">
        <v>0</v>
      </c>
      <c r="T481" s="202">
        <f>S481*H481</f>
        <v>0</v>
      </c>
      <c r="AR481" s="23" t="s">
        <v>169</v>
      </c>
      <c r="AT481" s="23" t="s">
        <v>164</v>
      </c>
      <c r="AU481" s="23" t="s">
        <v>82</v>
      </c>
      <c r="AY481" s="23" t="s">
        <v>162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23" t="s">
        <v>80</v>
      </c>
      <c r="BK481" s="203">
        <f>ROUND(I481*H481,2)</f>
        <v>0</v>
      </c>
      <c r="BL481" s="23" t="s">
        <v>169</v>
      </c>
      <c r="BM481" s="23" t="s">
        <v>1231</v>
      </c>
    </row>
    <row r="482" spans="2:65" s="1" customFormat="1">
      <c r="B482" s="40"/>
      <c r="C482" s="62"/>
      <c r="D482" s="204" t="s">
        <v>171</v>
      </c>
      <c r="E482" s="62"/>
      <c r="F482" s="205" t="s">
        <v>629</v>
      </c>
      <c r="G482" s="62"/>
      <c r="H482" s="62"/>
      <c r="I482" s="162"/>
      <c r="J482" s="62"/>
      <c r="K482" s="62"/>
      <c r="L482" s="60"/>
      <c r="M482" s="206"/>
      <c r="N482" s="41"/>
      <c r="O482" s="41"/>
      <c r="P482" s="41"/>
      <c r="Q482" s="41"/>
      <c r="R482" s="41"/>
      <c r="S482" s="41"/>
      <c r="T482" s="77"/>
      <c r="AT482" s="23" t="s">
        <v>171</v>
      </c>
      <c r="AU482" s="23" t="s">
        <v>82</v>
      </c>
    </row>
    <row r="483" spans="2:65" s="11" customFormat="1">
      <c r="B483" s="207"/>
      <c r="C483" s="208"/>
      <c r="D483" s="204" t="s">
        <v>173</v>
      </c>
      <c r="E483" s="209" t="s">
        <v>21</v>
      </c>
      <c r="F483" s="210" t="s">
        <v>1140</v>
      </c>
      <c r="G483" s="208"/>
      <c r="H483" s="211" t="s">
        <v>21</v>
      </c>
      <c r="I483" s="212"/>
      <c r="J483" s="208"/>
      <c r="K483" s="208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173</v>
      </c>
      <c r="AU483" s="217" t="s">
        <v>82</v>
      </c>
      <c r="AV483" s="11" t="s">
        <v>80</v>
      </c>
      <c r="AW483" s="11" t="s">
        <v>36</v>
      </c>
      <c r="AX483" s="11" t="s">
        <v>72</v>
      </c>
      <c r="AY483" s="217" t="s">
        <v>162</v>
      </c>
    </row>
    <row r="484" spans="2:65" s="11" customFormat="1">
      <c r="B484" s="207"/>
      <c r="C484" s="208"/>
      <c r="D484" s="204" t="s">
        <v>173</v>
      </c>
      <c r="E484" s="209" t="s">
        <v>21</v>
      </c>
      <c r="F484" s="210" t="s">
        <v>631</v>
      </c>
      <c r="G484" s="208"/>
      <c r="H484" s="211" t="s">
        <v>21</v>
      </c>
      <c r="I484" s="212"/>
      <c r="J484" s="208"/>
      <c r="K484" s="208"/>
      <c r="L484" s="213"/>
      <c r="M484" s="214"/>
      <c r="N484" s="215"/>
      <c r="O484" s="215"/>
      <c r="P484" s="215"/>
      <c r="Q484" s="215"/>
      <c r="R484" s="215"/>
      <c r="S484" s="215"/>
      <c r="T484" s="216"/>
      <c r="AT484" s="217" t="s">
        <v>173</v>
      </c>
      <c r="AU484" s="217" t="s">
        <v>82</v>
      </c>
      <c r="AV484" s="11" t="s">
        <v>80</v>
      </c>
      <c r="AW484" s="11" t="s">
        <v>36</v>
      </c>
      <c r="AX484" s="11" t="s">
        <v>72</v>
      </c>
      <c r="AY484" s="217" t="s">
        <v>162</v>
      </c>
    </row>
    <row r="485" spans="2:65" s="12" customFormat="1">
      <c r="B485" s="218"/>
      <c r="C485" s="219"/>
      <c r="D485" s="204" t="s">
        <v>173</v>
      </c>
      <c r="E485" s="220" t="s">
        <v>21</v>
      </c>
      <c r="F485" s="221" t="s">
        <v>1232</v>
      </c>
      <c r="G485" s="219"/>
      <c r="H485" s="222">
        <v>0.318</v>
      </c>
      <c r="I485" s="223"/>
      <c r="J485" s="219"/>
      <c r="K485" s="219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173</v>
      </c>
      <c r="AU485" s="228" t="s">
        <v>82</v>
      </c>
      <c r="AV485" s="12" t="s">
        <v>82</v>
      </c>
      <c r="AW485" s="12" t="s">
        <v>36</v>
      </c>
      <c r="AX485" s="12" t="s">
        <v>72</v>
      </c>
      <c r="AY485" s="228" t="s">
        <v>162</v>
      </c>
    </row>
    <row r="486" spans="2:65" s="13" customFormat="1">
      <c r="B486" s="229"/>
      <c r="C486" s="230"/>
      <c r="D486" s="204" t="s">
        <v>173</v>
      </c>
      <c r="E486" s="251" t="s">
        <v>21</v>
      </c>
      <c r="F486" s="252" t="s">
        <v>177</v>
      </c>
      <c r="G486" s="230"/>
      <c r="H486" s="253">
        <v>0.318</v>
      </c>
      <c r="I486" s="235"/>
      <c r="J486" s="230"/>
      <c r="K486" s="230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173</v>
      </c>
      <c r="AU486" s="240" t="s">
        <v>82</v>
      </c>
      <c r="AV486" s="13" t="s">
        <v>169</v>
      </c>
      <c r="AW486" s="13" t="s">
        <v>36</v>
      </c>
      <c r="AX486" s="13" t="s">
        <v>80</v>
      </c>
      <c r="AY486" s="240" t="s">
        <v>162</v>
      </c>
    </row>
    <row r="487" spans="2:65" s="10" customFormat="1" ht="29.85" customHeight="1">
      <c r="B487" s="175"/>
      <c r="C487" s="176"/>
      <c r="D487" s="189" t="s">
        <v>71</v>
      </c>
      <c r="E487" s="190" t="s">
        <v>633</v>
      </c>
      <c r="F487" s="190" t="s">
        <v>634</v>
      </c>
      <c r="G487" s="176"/>
      <c r="H487" s="176"/>
      <c r="I487" s="179"/>
      <c r="J487" s="191">
        <f>BK487</f>
        <v>0</v>
      </c>
      <c r="K487" s="176"/>
      <c r="L487" s="181"/>
      <c r="M487" s="182"/>
      <c r="N487" s="183"/>
      <c r="O487" s="183"/>
      <c r="P487" s="184">
        <f>SUM(P488:P489)</f>
        <v>0</v>
      </c>
      <c r="Q487" s="183"/>
      <c r="R487" s="184">
        <f>SUM(R488:R489)</f>
        <v>0</v>
      </c>
      <c r="S487" s="183"/>
      <c r="T487" s="185">
        <f>SUM(T488:T489)</f>
        <v>0</v>
      </c>
      <c r="AR487" s="186" t="s">
        <v>80</v>
      </c>
      <c r="AT487" s="187" t="s">
        <v>71</v>
      </c>
      <c r="AU487" s="187" t="s">
        <v>80</v>
      </c>
      <c r="AY487" s="186" t="s">
        <v>162</v>
      </c>
      <c r="BK487" s="188">
        <f>SUM(BK488:BK489)</f>
        <v>0</v>
      </c>
    </row>
    <row r="488" spans="2:65" s="1" customFormat="1" ht="20.45" customHeight="1">
      <c r="B488" s="40"/>
      <c r="C488" s="192" t="s">
        <v>594</v>
      </c>
      <c r="D488" s="192" t="s">
        <v>164</v>
      </c>
      <c r="E488" s="193" t="s">
        <v>635</v>
      </c>
      <c r="F488" s="194" t="s">
        <v>636</v>
      </c>
      <c r="G488" s="195" t="s">
        <v>365</v>
      </c>
      <c r="H488" s="196">
        <v>537.68700000000001</v>
      </c>
      <c r="I488" s="197"/>
      <c r="J488" s="198">
        <f>ROUND(I488*H488,2)</f>
        <v>0</v>
      </c>
      <c r="K488" s="194" t="s">
        <v>168</v>
      </c>
      <c r="L488" s="60"/>
      <c r="M488" s="199" t="s">
        <v>21</v>
      </c>
      <c r="N488" s="200" t="s">
        <v>43</v>
      </c>
      <c r="O488" s="41"/>
      <c r="P488" s="201">
        <f>O488*H488</f>
        <v>0</v>
      </c>
      <c r="Q488" s="201">
        <v>0</v>
      </c>
      <c r="R488" s="201">
        <f>Q488*H488</f>
        <v>0</v>
      </c>
      <c r="S488" s="201">
        <v>0</v>
      </c>
      <c r="T488" s="202">
        <f>S488*H488</f>
        <v>0</v>
      </c>
      <c r="AR488" s="23" t="s">
        <v>169</v>
      </c>
      <c r="AT488" s="23" t="s">
        <v>164</v>
      </c>
      <c r="AU488" s="23" t="s">
        <v>82</v>
      </c>
      <c r="AY488" s="23" t="s">
        <v>162</v>
      </c>
      <c r="BE488" s="203">
        <f>IF(N488="základní",J488,0)</f>
        <v>0</v>
      </c>
      <c r="BF488" s="203">
        <f>IF(N488="snížená",J488,0)</f>
        <v>0</v>
      </c>
      <c r="BG488" s="203">
        <f>IF(N488="zákl. přenesená",J488,0)</f>
        <v>0</v>
      </c>
      <c r="BH488" s="203">
        <f>IF(N488="sníž. přenesená",J488,0)</f>
        <v>0</v>
      </c>
      <c r="BI488" s="203">
        <f>IF(N488="nulová",J488,0)</f>
        <v>0</v>
      </c>
      <c r="BJ488" s="23" t="s">
        <v>80</v>
      </c>
      <c r="BK488" s="203">
        <f>ROUND(I488*H488,2)</f>
        <v>0</v>
      </c>
      <c r="BL488" s="23" t="s">
        <v>169</v>
      </c>
      <c r="BM488" s="23" t="s">
        <v>1233</v>
      </c>
    </row>
    <row r="489" spans="2:65" s="1" customFormat="1">
      <c r="B489" s="40"/>
      <c r="C489" s="62"/>
      <c r="D489" s="204" t="s">
        <v>171</v>
      </c>
      <c r="E489" s="62"/>
      <c r="F489" s="205" t="s">
        <v>638</v>
      </c>
      <c r="G489" s="62"/>
      <c r="H489" s="62"/>
      <c r="I489" s="162"/>
      <c r="J489" s="62"/>
      <c r="K489" s="62"/>
      <c r="L489" s="60"/>
      <c r="M489" s="206"/>
      <c r="N489" s="41"/>
      <c r="O489" s="41"/>
      <c r="P489" s="41"/>
      <c r="Q489" s="41"/>
      <c r="R489" s="41"/>
      <c r="S489" s="41"/>
      <c r="T489" s="77"/>
      <c r="AT489" s="23" t="s">
        <v>171</v>
      </c>
      <c r="AU489" s="23" t="s">
        <v>82</v>
      </c>
    </row>
    <row r="490" spans="2:65" s="10" customFormat="1" ht="37.35" customHeight="1">
      <c r="B490" s="175"/>
      <c r="C490" s="176"/>
      <c r="D490" s="177" t="s">
        <v>71</v>
      </c>
      <c r="E490" s="178" t="s">
        <v>639</v>
      </c>
      <c r="F490" s="178" t="s">
        <v>640</v>
      </c>
      <c r="G490" s="176"/>
      <c r="H490" s="176"/>
      <c r="I490" s="179"/>
      <c r="J490" s="180">
        <f>BK490</f>
        <v>0</v>
      </c>
      <c r="K490" s="176"/>
      <c r="L490" s="181"/>
      <c r="M490" s="182"/>
      <c r="N490" s="183"/>
      <c r="O490" s="183"/>
      <c r="P490" s="184">
        <f>P491</f>
        <v>0</v>
      </c>
      <c r="Q490" s="183"/>
      <c r="R490" s="184">
        <f>R491</f>
        <v>0.31752000000000002</v>
      </c>
      <c r="S490" s="183"/>
      <c r="T490" s="185">
        <f>T491</f>
        <v>0.66149999999999998</v>
      </c>
      <c r="AR490" s="186" t="s">
        <v>82</v>
      </c>
      <c r="AT490" s="187" t="s">
        <v>71</v>
      </c>
      <c r="AU490" s="187" t="s">
        <v>72</v>
      </c>
      <c r="AY490" s="186" t="s">
        <v>162</v>
      </c>
      <c r="BK490" s="188">
        <f>BK491</f>
        <v>0</v>
      </c>
    </row>
    <row r="491" spans="2:65" s="10" customFormat="1" ht="19.899999999999999" customHeight="1">
      <c r="B491" s="175"/>
      <c r="C491" s="176"/>
      <c r="D491" s="189" t="s">
        <v>71</v>
      </c>
      <c r="E491" s="190" t="s">
        <v>641</v>
      </c>
      <c r="F491" s="190" t="s">
        <v>642</v>
      </c>
      <c r="G491" s="176"/>
      <c r="H491" s="176"/>
      <c r="I491" s="179"/>
      <c r="J491" s="191">
        <f>BK491</f>
        <v>0</v>
      </c>
      <c r="K491" s="176"/>
      <c r="L491" s="181"/>
      <c r="M491" s="182"/>
      <c r="N491" s="183"/>
      <c r="O491" s="183"/>
      <c r="P491" s="184">
        <f>SUM(P492:P516)</f>
        <v>0</v>
      </c>
      <c r="Q491" s="183"/>
      <c r="R491" s="184">
        <f>SUM(R492:R516)</f>
        <v>0.31752000000000002</v>
      </c>
      <c r="S491" s="183"/>
      <c r="T491" s="185">
        <f>SUM(T492:T516)</f>
        <v>0.66149999999999998</v>
      </c>
      <c r="AR491" s="186" t="s">
        <v>82</v>
      </c>
      <c r="AT491" s="187" t="s">
        <v>71</v>
      </c>
      <c r="AU491" s="187" t="s">
        <v>80</v>
      </c>
      <c r="AY491" s="186" t="s">
        <v>162</v>
      </c>
      <c r="BK491" s="188">
        <f>SUM(BK492:BK516)</f>
        <v>0</v>
      </c>
    </row>
    <row r="492" spans="2:65" s="1" customFormat="1" ht="20.45" customHeight="1">
      <c r="B492" s="40"/>
      <c r="C492" s="192" t="s">
        <v>601</v>
      </c>
      <c r="D492" s="192" t="s">
        <v>164</v>
      </c>
      <c r="E492" s="193" t="s">
        <v>644</v>
      </c>
      <c r="F492" s="194" t="s">
        <v>645</v>
      </c>
      <c r="G492" s="195" t="s">
        <v>262</v>
      </c>
      <c r="H492" s="196">
        <v>147</v>
      </c>
      <c r="I492" s="197"/>
      <c r="J492" s="198">
        <f>ROUND(I492*H492,2)</f>
        <v>0</v>
      </c>
      <c r="K492" s="194" t="s">
        <v>168</v>
      </c>
      <c r="L492" s="60"/>
      <c r="M492" s="199" t="s">
        <v>21</v>
      </c>
      <c r="N492" s="200" t="s">
        <v>43</v>
      </c>
      <c r="O492" s="41"/>
      <c r="P492" s="201">
        <f>O492*H492</f>
        <v>0</v>
      </c>
      <c r="Q492" s="201">
        <v>0</v>
      </c>
      <c r="R492" s="201">
        <f>Q492*H492</f>
        <v>0</v>
      </c>
      <c r="S492" s="201">
        <v>4.4999999999999997E-3</v>
      </c>
      <c r="T492" s="202">
        <f>S492*H492</f>
        <v>0.66149999999999998</v>
      </c>
      <c r="AR492" s="23" t="s">
        <v>274</v>
      </c>
      <c r="AT492" s="23" t="s">
        <v>164</v>
      </c>
      <c r="AU492" s="23" t="s">
        <v>82</v>
      </c>
      <c r="AY492" s="23" t="s">
        <v>162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23" t="s">
        <v>80</v>
      </c>
      <c r="BK492" s="203">
        <f>ROUND(I492*H492,2)</f>
        <v>0</v>
      </c>
      <c r="BL492" s="23" t="s">
        <v>274</v>
      </c>
      <c r="BM492" s="23" t="s">
        <v>1234</v>
      </c>
    </row>
    <row r="493" spans="2:65" s="1" customFormat="1">
      <c r="B493" s="40"/>
      <c r="C493" s="62"/>
      <c r="D493" s="204" t="s">
        <v>171</v>
      </c>
      <c r="E493" s="62"/>
      <c r="F493" s="205" t="s">
        <v>647</v>
      </c>
      <c r="G493" s="62"/>
      <c r="H493" s="62"/>
      <c r="I493" s="162"/>
      <c r="J493" s="62"/>
      <c r="K493" s="62"/>
      <c r="L493" s="60"/>
      <c r="M493" s="206"/>
      <c r="N493" s="41"/>
      <c r="O493" s="41"/>
      <c r="P493" s="41"/>
      <c r="Q493" s="41"/>
      <c r="R493" s="41"/>
      <c r="S493" s="41"/>
      <c r="T493" s="77"/>
      <c r="AT493" s="23" t="s">
        <v>171</v>
      </c>
      <c r="AU493" s="23" t="s">
        <v>82</v>
      </c>
    </row>
    <row r="494" spans="2:65" s="11" customFormat="1">
      <c r="B494" s="207"/>
      <c r="C494" s="208"/>
      <c r="D494" s="204" t="s">
        <v>173</v>
      </c>
      <c r="E494" s="209" t="s">
        <v>21</v>
      </c>
      <c r="F494" s="210" t="s">
        <v>1140</v>
      </c>
      <c r="G494" s="208"/>
      <c r="H494" s="211" t="s">
        <v>21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173</v>
      </c>
      <c r="AU494" s="217" t="s">
        <v>82</v>
      </c>
      <c r="AV494" s="11" t="s">
        <v>80</v>
      </c>
      <c r="AW494" s="11" t="s">
        <v>36</v>
      </c>
      <c r="AX494" s="11" t="s">
        <v>72</v>
      </c>
      <c r="AY494" s="217" t="s">
        <v>162</v>
      </c>
    </row>
    <row r="495" spans="2:65" s="11" customFormat="1">
      <c r="B495" s="207"/>
      <c r="C495" s="208"/>
      <c r="D495" s="204" t="s">
        <v>173</v>
      </c>
      <c r="E495" s="209" t="s">
        <v>21</v>
      </c>
      <c r="F495" s="210" t="s">
        <v>648</v>
      </c>
      <c r="G495" s="208"/>
      <c r="H495" s="211" t="s">
        <v>21</v>
      </c>
      <c r="I495" s="212"/>
      <c r="J495" s="208"/>
      <c r="K495" s="208"/>
      <c r="L495" s="213"/>
      <c r="M495" s="214"/>
      <c r="N495" s="215"/>
      <c r="O495" s="215"/>
      <c r="P495" s="215"/>
      <c r="Q495" s="215"/>
      <c r="R495" s="215"/>
      <c r="S495" s="215"/>
      <c r="T495" s="216"/>
      <c r="AT495" s="217" t="s">
        <v>173</v>
      </c>
      <c r="AU495" s="217" t="s">
        <v>82</v>
      </c>
      <c r="AV495" s="11" t="s">
        <v>80</v>
      </c>
      <c r="AW495" s="11" t="s">
        <v>36</v>
      </c>
      <c r="AX495" s="11" t="s">
        <v>72</v>
      </c>
      <c r="AY495" s="217" t="s">
        <v>162</v>
      </c>
    </row>
    <row r="496" spans="2:65" s="11" customFormat="1">
      <c r="B496" s="207"/>
      <c r="C496" s="208"/>
      <c r="D496" s="204" t="s">
        <v>173</v>
      </c>
      <c r="E496" s="209" t="s">
        <v>21</v>
      </c>
      <c r="F496" s="210" t="s">
        <v>210</v>
      </c>
      <c r="G496" s="208"/>
      <c r="H496" s="211" t="s">
        <v>21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173</v>
      </c>
      <c r="AU496" s="217" t="s">
        <v>82</v>
      </c>
      <c r="AV496" s="11" t="s">
        <v>80</v>
      </c>
      <c r="AW496" s="11" t="s">
        <v>36</v>
      </c>
      <c r="AX496" s="11" t="s">
        <v>72</v>
      </c>
      <c r="AY496" s="217" t="s">
        <v>162</v>
      </c>
    </row>
    <row r="497" spans="2:65" s="12" customFormat="1">
      <c r="B497" s="218"/>
      <c r="C497" s="219"/>
      <c r="D497" s="204" t="s">
        <v>173</v>
      </c>
      <c r="E497" s="220" t="s">
        <v>21</v>
      </c>
      <c r="F497" s="221" t="s">
        <v>1146</v>
      </c>
      <c r="G497" s="219"/>
      <c r="H497" s="222">
        <v>75</v>
      </c>
      <c r="I497" s="223"/>
      <c r="J497" s="219"/>
      <c r="K497" s="219"/>
      <c r="L497" s="224"/>
      <c r="M497" s="225"/>
      <c r="N497" s="226"/>
      <c r="O497" s="226"/>
      <c r="P497" s="226"/>
      <c r="Q497" s="226"/>
      <c r="R497" s="226"/>
      <c r="S497" s="226"/>
      <c r="T497" s="227"/>
      <c r="AT497" s="228" t="s">
        <v>173</v>
      </c>
      <c r="AU497" s="228" t="s">
        <v>82</v>
      </c>
      <c r="AV497" s="12" t="s">
        <v>82</v>
      </c>
      <c r="AW497" s="12" t="s">
        <v>36</v>
      </c>
      <c r="AX497" s="12" t="s">
        <v>72</v>
      </c>
      <c r="AY497" s="228" t="s">
        <v>162</v>
      </c>
    </row>
    <row r="498" spans="2:65" s="11" customFormat="1">
      <c r="B498" s="207"/>
      <c r="C498" s="208"/>
      <c r="D498" s="204" t="s">
        <v>173</v>
      </c>
      <c r="E498" s="209" t="s">
        <v>21</v>
      </c>
      <c r="F498" s="210" t="s">
        <v>212</v>
      </c>
      <c r="G498" s="208"/>
      <c r="H498" s="211" t="s">
        <v>21</v>
      </c>
      <c r="I498" s="212"/>
      <c r="J498" s="208"/>
      <c r="K498" s="208"/>
      <c r="L498" s="213"/>
      <c r="M498" s="214"/>
      <c r="N498" s="215"/>
      <c r="O498" s="215"/>
      <c r="P498" s="215"/>
      <c r="Q498" s="215"/>
      <c r="R498" s="215"/>
      <c r="S498" s="215"/>
      <c r="T498" s="216"/>
      <c r="AT498" s="217" t="s">
        <v>173</v>
      </c>
      <c r="AU498" s="217" t="s">
        <v>82</v>
      </c>
      <c r="AV498" s="11" t="s">
        <v>80</v>
      </c>
      <c r="AW498" s="11" t="s">
        <v>36</v>
      </c>
      <c r="AX498" s="11" t="s">
        <v>72</v>
      </c>
      <c r="AY498" s="217" t="s">
        <v>162</v>
      </c>
    </row>
    <row r="499" spans="2:65" s="12" customFormat="1">
      <c r="B499" s="218"/>
      <c r="C499" s="219"/>
      <c r="D499" s="204" t="s">
        <v>173</v>
      </c>
      <c r="E499" s="220" t="s">
        <v>21</v>
      </c>
      <c r="F499" s="221" t="s">
        <v>1147</v>
      </c>
      <c r="G499" s="219"/>
      <c r="H499" s="222">
        <v>72</v>
      </c>
      <c r="I499" s="223"/>
      <c r="J499" s="219"/>
      <c r="K499" s="219"/>
      <c r="L499" s="224"/>
      <c r="M499" s="225"/>
      <c r="N499" s="226"/>
      <c r="O499" s="226"/>
      <c r="P499" s="226"/>
      <c r="Q499" s="226"/>
      <c r="R499" s="226"/>
      <c r="S499" s="226"/>
      <c r="T499" s="227"/>
      <c r="AT499" s="228" t="s">
        <v>173</v>
      </c>
      <c r="AU499" s="228" t="s">
        <v>82</v>
      </c>
      <c r="AV499" s="12" t="s">
        <v>82</v>
      </c>
      <c r="AW499" s="12" t="s">
        <v>36</v>
      </c>
      <c r="AX499" s="12" t="s">
        <v>72</v>
      </c>
      <c r="AY499" s="228" t="s">
        <v>162</v>
      </c>
    </row>
    <row r="500" spans="2:65" s="13" customFormat="1">
      <c r="B500" s="229"/>
      <c r="C500" s="230"/>
      <c r="D500" s="231" t="s">
        <v>173</v>
      </c>
      <c r="E500" s="232" t="s">
        <v>21</v>
      </c>
      <c r="F500" s="233" t="s">
        <v>177</v>
      </c>
      <c r="G500" s="230"/>
      <c r="H500" s="234">
        <v>147</v>
      </c>
      <c r="I500" s="235"/>
      <c r="J500" s="230"/>
      <c r="K500" s="230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173</v>
      </c>
      <c r="AU500" s="240" t="s">
        <v>82</v>
      </c>
      <c r="AV500" s="13" t="s">
        <v>169</v>
      </c>
      <c r="AW500" s="13" t="s">
        <v>36</v>
      </c>
      <c r="AX500" s="13" t="s">
        <v>80</v>
      </c>
      <c r="AY500" s="240" t="s">
        <v>162</v>
      </c>
    </row>
    <row r="501" spans="2:65" s="1" customFormat="1" ht="28.9" customHeight="1">
      <c r="B501" s="40"/>
      <c r="C501" s="192" t="s">
        <v>608</v>
      </c>
      <c r="D501" s="192" t="s">
        <v>164</v>
      </c>
      <c r="E501" s="193" t="s">
        <v>652</v>
      </c>
      <c r="F501" s="194" t="s">
        <v>653</v>
      </c>
      <c r="G501" s="195" t="s">
        <v>262</v>
      </c>
      <c r="H501" s="196">
        <v>147</v>
      </c>
      <c r="I501" s="197"/>
      <c r="J501" s="198">
        <f>ROUND(I501*H501,2)</f>
        <v>0</v>
      </c>
      <c r="K501" s="194" t="s">
        <v>168</v>
      </c>
      <c r="L501" s="60"/>
      <c r="M501" s="199" t="s">
        <v>21</v>
      </c>
      <c r="N501" s="200" t="s">
        <v>43</v>
      </c>
      <c r="O501" s="41"/>
      <c r="P501" s="201">
        <f>O501*H501</f>
        <v>0</v>
      </c>
      <c r="Q501" s="201">
        <v>0</v>
      </c>
      <c r="R501" s="201">
        <f>Q501*H501</f>
        <v>0</v>
      </c>
      <c r="S501" s="201">
        <v>0</v>
      </c>
      <c r="T501" s="202">
        <f>S501*H501</f>
        <v>0</v>
      </c>
      <c r="AR501" s="23" t="s">
        <v>274</v>
      </c>
      <c r="AT501" s="23" t="s">
        <v>164</v>
      </c>
      <c r="AU501" s="23" t="s">
        <v>82</v>
      </c>
      <c r="AY501" s="23" t="s">
        <v>162</v>
      </c>
      <c r="BE501" s="203">
        <f>IF(N501="základní",J501,0)</f>
        <v>0</v>
      </c>
      <c r="BF501" s="203">
        <f>IF(N501="snížená",J501,0)</f>
        <v>0</v>
      </c>
      <c r="BG501" s="203">
        <f>IF(N501="zákl. přenesená",J501,0)</f>
        <v>0</v>
      </c>
      <c r="BH501" s="203">
        <f>IF(N501="sníž. přenesená",J501,0)</f>
        <v>0</v>
      </c>
      <c r="BI501" s="203">
        <f>IF(N501="nulová",J501,0)</f>
        <v>0</v>
      </c>
      <c r="BJ501" s="23" t="s">
        <v>80</v>
      </c>
      <c r="BK501" s="203">
        <f>ROUND(I501*H501,2)</f>
        <v>0</v>
      </c>
      <c r="BL501" s="23" t="s">
        <v>274</v>
      </c>
      <c r="BM501" s="23" t="s">
        <v>1235</v>
      </c>
    </row>
    <row r="502" spans="2:65" s="1" customFormat="1" ht="27">
      <c r="B502" s="40"/>
      <c r="C502" s="62"/>
      <c r="D502" s="204" t="s">
        <v>171</v>
      </c>
      <c r="E502" s="62"/>
      <c r="F502" s="205" t="s">
        <v>655</v>
      </c>
      <c r="G502" s="62"/>
      <c r="H502" s="62"/>
      <c r="I502" s="162"/>
      <c r="J502" s="62"/>
      <c r="K502" s="62"/>
      <c r="L502" s="60"/>
      <c r="M502" s="206"/>
      <c r="N502" s="41"/>
      <c r="O502" s="41"/>
      <c r="P502" s="41"/>
      <c r="Q502" s="41"/>
      <c r="R502" s="41"/>
      <c r="S502" s="41"/>
      <c r="T502" s="77"/>
      <c r="AT502" s="23" t="s">
        <v>171</v>
      </c>
      <c r="AU502" s="23" t="s">
        <v>82</v>
      </c>
    </row>
    <row r="503" spans="2:65" s="11" customFormat="1">
      <c r="B503" s="207"/>
      <c r="C503" s="208"/>
      <c r="D503" s="204" t="s">
        <v>173</v>
      </c>
      <c r="E503" s="209" t="s">
        <v>21</v>
      </c>
      <c r="F503" s="210" t="s">
        <v>1140</v>
      </c>
      <c r="G503" s="208"/>
      <c r="H503" s="211" t="s">
        <v>21</v>
      </c>
      <c r="I503" s="212"/>
      <c r="J503" s="208"/>
      <c r="K503" s="208"/>
      <c r="L503" s="213"/>
      <c r="M503" s="214"/>
      <c r="N503" s="215"/>
      <c r="O503" s="215"/>
      <c r="P503" s="215"/>
      <c r="Q503" s="215"/>
      <c r="R503" s="215"/>
      <c r="S503" s="215"/>
      <c r="T503" s="216"/>
      <c r="AT503" s="217" t="s">
        <v>173</v>
      </c>
      <c r="AU503" s="217" t="s">
        <v>82</v>
      </c>
      <c r="AV503" s="11" t="s">
        <v>80</v>
      </c>
      <c r="AW503" s="11" t="s">
        <v>36</v>
      </c>
      <c r="AX503" s="11" t="s">
        <v>72</v>
      </c>
      <c r="AY503" s="217" t="s">
        <v>162</v>
      </c>
    </row>
    <row r="504" spans="2:65" s="11" customFormat="1">
      <c r="B504" s="207"/>
      <c r="C504" s="208"/>
      <c r="D504" s="204" t="s">
        <v>173</v>
      </c>
      <c r="E504" s="209" t="s">
        <v>21</v>
      </c>
      <c r="F504" s="210" t="s">
        <v>656</v>
      </c>
      <c r="G504" s="208"/>
      <c r="H504" s="211" t="s">
        <v>21</v>
      </c>
      <c r="I504" s="212"/>
      <c r="J504" s="208"/>
      <c r="K504" s="208"/>
      <c r="L504" s="213"/>
      <c r="M504" s="214"/>
      <c r="N504" s="215"/>
      <c r="O504" s="215"/>
      <c r="P504" s="215"/>
      <c r="Q504" s="215"/>
      <c r="R504" s="215"/>
      <c r="S504" s="215"/>
      <c r="T504" s="216"/>
      <c r="AT504" s="217" t="s">
        <v>173</v>
      </c>
      <c r="AU504" s="217" t="s">
        <v>82</v>
      </c>
      <c r="AV504" s="11" t="s">
        <v>80</v>
      </c>
      <c r="AW504" s="11" t="s">
        <v>36</v>
      </c>
      <c r="AX504" s="11" t="s">
        <v>72</v>
      </c>
      <c r="AY504" s="217" t="s">
        <v>162</v>
      </c>
    </row>
    <row r="505" spans="2:65" s="11" customFormat="1">
      <c r="B505" s="207"/>
      <c r="C505" s="208"/>
      <c r="D505" s="204" t="s">
        <v>173</v>
      </c>
      <c r="E505" s="209" t="s">
        <v>21</v>
      </c>
      <c r="F505" s="210" t="s">
        <v>210</v>
      </c>
      <c r="G505" s="208"/>
      <c r="H505" s="211" t="s">
        <v>21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173</v>
      </c>
      <c r="AU505" s="217" t="s">
        <v>82</v>
      </c>
      <c r="AV505" s="11" t="s">
        <v>80</v>
      </c>
      <c r="AW505" s="11" t="s">
        <v>36</v>
      </c>
      <c r="AX505" s="11" t="s">
        <v>72</v>
      </c>
      <c r="AY505" s="217" t="s">
        <v>162</v>
      </c>
    </row>
    <row r="506" spans="2:65" s="12" customFormat="1">
      <c r="B506" s="218"/>
      <c r="C506" s="219"/>
      <c r="D506" s="204" t="s">
        <v>173</v>
      </c>
      <c r="E506" s="220" t="s">
        <v>21</v>
      </c>
      <c r="F506" s="221" t="s">
        <v>1146</v>
      </c>
      <c r="G506" s="219"/>
      <c r="H506" s="222">
        <v>75</v>
      </c>
      <c r="I506" s="223"/>
      <c r="J506" s="219"/>
      <c r="K506" s="219"/>
      <c r="L506" s="224"/>
      <c r="M506" s="225"/>
      <c r="N506" s="226"/>
      <c r="O506" s="226"/>
      <c r="P506" s="226"/>
      <c r="Q506" s="226"/>
      <c r="R506" s="226"/>
      <c r="S506" s="226"/>
      <c r="T506" s="227"/>
      <c r="AT506" s="228" t="s">
        <v>173</v>
      </c>
      <c r="AU506" s="228" t="s">
        <v>82</v>
      </c>
      <c r="AV506" s="12" t="s">
        <v>82</v>
      </c>
      <c r="AW506" s="12" t="s">
        <v>36</v>
      </c>
      <c r="AX506" s="12" t="s">
        <v>72</v>
      </c>
      <c r="AY506" s="228" t="s">
        <v>162</v>
      </c>
    </row>
    <row r="507" spans="2:65" s="11" customFormat="1">
      <c r="B507" s="207"/>
      <c r="C507" s="208"/>
      <c r="D507" s="204" t="s">
        <v>173</v>
      </c>
      <c r="E507" s="209" t="s">
        <v>21</v>
      </c>
      <c r="F507" s="210" t="s">
        <v>212</v>
      </c>
      <c r="G507" s="208"/>
      <c r="H507" s="211" t="s">
        <v>21</v>
      </c>
      <c r="I507" s="212"/>
      <c r="J507" s="208"/>
      <c r="K507" s="208"/>
      <c r="L507" s="213"/>
      <c r="M507" s="214"/>
      <c r="N507" s="215"/>
      <c r="O507" s="215"/>
      <c r="P507" s="215"/>
      <c r="Q507" s="215"/>
      <c r="R507" s="215"/>
      <c r="S507" s="215"/>
      <c r="T507" s="216"/>
      <c r="AT507" s="217" t="s">
        <v>173</v>
      </c>
      <c r="AU507" s="217" t="s">
        <v>82</v>
      </c>
      <c r="AV507" s="11" t="s">
        <v>80</v>
      </c>
      <c r="AW507" s="11" t="s">
        <v>36</v>
      </c>
      <c r="AX507" s="11" t="s">
        <v>72</v>
      </c>
      <c r="AY507" s="217" t="s">
        <v>162</v>
      </c>
    </row>
    <row r="508" spans="2:65" s="12" customFormat="1">
      <c r="B508" s="218"/>
      <c r="C508" s="219"/>
      <c r="D508" s="204" t="s">
        <v>173</v>
      </c>
      <c r="E508" s="220" t="s">
        <v>21</v>
      </c>
      <c r="F508" s="221" t="s">
        <v>1147</v>
      </c>
      <c r="G508" s="219"/>
      <c r="H508" s="222">
        <v>72</v>
      </c>
      <c r="I508" s="223"/>
      <c r="J508" s="219"/>
      <c r="K508" s="219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173</v>
      </c>
      <c r="AU508" s="228" t="s">
        <v>82</v>
      </c>
      <c r="AV508" s="12" t="s">
        <v>82</v>
      </c>
      <c r="AW508" s="12" t="s">
        <v>36</v>
      </c>
      <c r="AX508" s="12" t="s">
        <v>72</v>
      </c>
      <c r="AY508" s="228" t="s">
        <v>162</v>
      </c>
    </row>
    <row r="509" spans="2:65" s="13" customFormat="1">
      <c r="B509" s="229"/>
      <c r="C509" s="230"/>
      <c r="D509" s="231" t="s">
        <v>173</v>
      </c>
      <c r="E509" s="232" t="s">
        <v>21</v>
      </c>
      <c r="F509" s="233" t="s">
        <v>177</v>
      </c>
      <c r="G509" s="230"/>
      <c r="H509" s="234">
        <v>147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173</v>
      </c>
      <c r="AU509" s="240" t="s">
        <v>82</v>
      </c>
      <c r="AV509" s="13" t="s">
        <v>169</v>
      </c>
      <c r="AW509" s="13" t="s">
        <v>36</v>
      </c>
      <c r="AX509" s="13" t="s">
        <v>80</v>
      </c>
      <c r="AY509" s="240" t="s">
        <v>162</v>
      </c>
    </row>
    <row r="510" spans="2:65" s="1" customFormat="1" ht="20.45" customHeight="1">
      <c r="B510" s="40"/>
      <c r="C510" s="241" t="s">
        <v>614</v>
      </c>
      <c r="D510" s="241" t="s">
        <v>396</v>
      </c>
      <c r="E510" s="242" t="s">
        <v>658</v>
      </c>
      <c r="F510" s="243" t="s">
        <v>659</v>
      </c>
      <c r="G510" s="244" t="s">
        <v>262</v>
      </c>
      <c r="H510" s="245">
        <v>176.4</v>
      </c>
      <c r="I510" s="246"/>
      <c r="J510" s="247">
        <f>ROUND(I510*H510,2)</f>
        <v>0</v>
      </c>
      <c r="K510" s="243" t="s">
        <v>21</v>
      </c>
      <c r="L510" s="248"/>
      <c r="M510" s="249" t="s">
        <v>21</v>
      </c>
      <c r="N510" s="250" t="s">
        <v>43</v>
      </c>
      <c r="O510" s="41"/>
      <c r="P510" s="201">
        <f>O510*H510</f>
        <v>0</v>
      </c>
      <c r="Q510" s="201">
        <v>1.8E-3</v>
      </c>
      <c r="R510" s="201">
        <f>Q510*H510</f>
        <v>0.31752000000000002</v>
      </c>
      <c r="S510" s="201">
        <v>0</v>
      </c>
      <c r="T510" s="202">
        <f>S510*H510</f>
        <v>0</v>
      </c>
      <c r="AR510" s="23" t="s">
        <v>382</v>
      </c>
      <c r="AT510" s="23" t="s">
        <v>396</v>
      </c>
      <c r="AU510" s="23" t="s">
        <v>82</v>
      </c>
      <c r="AY510" s="23" t="s">
        <v>162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23" t="s">
        <v>80</v>
      </c>
      <c r="BK510" s="203">
        <f>ROUND(I510*H510,2)</f>
        <v>0</v>
      </c>
      <c r="BL510" s="23" t="s">
        <v>274</v>
      </c>
      <c r="BM510" s="23" t="s">
        <v>1236</v>
      </c>
    </row>
    <row r="511" spans="2:65" s="1" customFormat="1">
      <c r="B511" s="40"/>
      <c r="C511" s="62"/>
      <c r="D511" s="204" t="s">
        <v>171</v>
      </c>
      <c r="E511" s="62"/>
      <c r="F511" s="205" t="s">
        <v>661</v>
      </c>
      <c r="G511" s="62"/>
      <c r="H511" s="62"/>
      <c r="I511" s="162"/>
      <c r="J511" s="62"/>
      <c r="K511" s="62"/>
      <c r="L511" s="60"/>
      <c r="M511" s="206"/>
      <c r="N511" s="41"/>
      <c r="O511" s="41"/>
      <c r="P511" s="41"/>
      <c r="Q511" s="41"/>
      <c r="R511" s="41"/>
      <c r="S511" s="41"/>
      <c r="T511" s="77"/>
      <c r="AT511" s="23" t="s">
        <v>171</v>
      </c>
      <c r="AU511" s="23" t="s">
        <v>82</v>
      </c>
    </row>
    <row r="512" spans="2:65" s="11" customFormat="1">
      <c r="B512" s="207"/>
      <c r="C512" s="208"/>
      <c r="D512" s="204" t="s">
        <v>173</v>
      </c>
      <c r="E512" s="209" t="s">
        <v>21</v>
      </c>
      <c r="F512" s="210" t="s">
        <v>662</v>
      </c>
      <c r="G512" s="208"/>
      <c r="H512" s="211" t="s">
        <v>21</v>
      </c>
      <c r="I512" s="212"/>
      <c r="J512" s="208"/>
      <c r="K512" s="208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173</v>
      </c>
      <c r="AU512" s="217" t="s">
        <v>82</v>
      </c>
      <c r="AV512" s="11" t="s">
        <v>80</v>
      </c>
      <c r="AW512" s="11" t="s">
        <v>36</v>
      </c>
      <c r="AX512" s="11" t="s">
        <v>72</v>
      </c>
      <c r="AY512" s="217" t="s">
        <v>162</v>
      </c>
    </row>
    <row r="513" spans="2:65" s="12" customFormat="1">
      <c r="B513" s="218"/>
      <c r="C513" s="219"/>
      <c r="D513" s="204" t="s">
        <v>173</v>
      </c>
      <c r="E513" s="220" t="s">
        <v>21</v>
      </c>
      <c r="F513" s="221" t="s">
        <v>785</v>
      </c>
      <c r="G513" s="219"/>
      <c r="H513" s="222">
        <v>176.4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173</v>
      </c>
      <c r="AU513" s="228" t="s">
        <v>82</v>
      </c>
      <c r="AV513" s="12" t="s">
        <v>82</v>
      </c>
      <c r="AW513" s="12" t="s">
        <v>36</v>
      </c>
      <c r="AX513" s="12" t="s">
        <v>72</v>
      </c>
      <c r="AY513" s="228" t="s">
        <v>162</v>
      </c>
    </row>
    <row r="514" spans="2:65" s="13" customFormat="1">
      <c r="B514" s="229"/>
      <c r="C514" s="230"/>
      <c r="D514" s="231" t="s">
        <v>173</v>
      </c>
      <c r="E514" s="232" t="s">
        <v>21</v>
      </c>
      <c r="F514" s="233" t="s">
        <v>177</v>
      </c>
      <c r="G514" s="230"/>
      <c r="H514" s="234">
        <v>176.4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AT514" s="240" t="s">
        <v>173</v>
      </c>
      <c r="AU514" s="240" t="s">
        <v>82</v>
      </c>
      <c r="AV514" s="13" t="s">
        <v>169</v>
      </c>
      <c r="AW514" s="13" t="s">
        <v>36</v>
      </c>
      <c r="AX514" s="13" t="s">
        <v>80</v>
      </c>
      <c r="AY514" s="240" t="s">
        <v>162</v>
      </c>
    </row>
    <row r="515" spans="2:65" s="1" customFormat="1" ht="28.9" customHeight="1">
      <c r="B515" s="40"/>
      <c r="C515" s="192" t="s">
        <v>621</v>
      </c>
      <c r="D515" s="192" t="s">
        <v>164</v>
      </c>
      <c r="E515" s="193" t="s">
        <v>665</v>
      </c>
      <c r="F515" s="194" t="s">
        <v>666</v>
      </c>
      <c r="G515" s="195" t="s">
        <v>365</v>
      </c>
      <c r="H515" s="196">
        <v>0.318</v>
      </c>
      <c r="I515" s="197"/>
      <c r="J515" s="198">
        <f>ROUND(I515*H515,2)</f>
        <v>0</v>
      </c>
      <c r="K515" s="194" t="s">
        <v>168</v>
      </c>
      <c r="L515" s="60"/>
      <c r="M515" s="199" t="s">
        <v>21</v>
      </c>
      <c r="N515" s="200" t="s">
        <v>43</v>
      </c>
      <c r="O515" s="41"/>
      <c r="P515" s="201">
        <f>O515*H515</f>
        <v>0</v>
      </c>
      <c r="Q515" s="201">
        <v>0</v>
      </c>
      <c r="R515" s="201">
        <f>Q515*H515</f>
        <v>0</v>
      </c>
      <c r="S515" s="201">
        <v>0</v>
      </c>
      <c r="T515" s="202">
        <f>S515*H515</f>
        <v>0</v>
      </c>
      <c r="AR515" s="23" t="s">
        <v>274</v>
      </c>
      <c r="AT515" s="23" t="s">
        <v>164</v>
      </c>
      <c r="AU515" s="23" t="s">
        <v>82</v>
      </c>
      <c r="AY515" s="23" t="s">
        <v>162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3" t="s">
        <v>80</v>
      </c>
      <c r="BK515" s="203">
        <f>ROUND(I515*H515,2)</f>
        <v>0</v>
      </c>
      <c r="BL515" s="23" t="s">
        <v>274</v>
      </c>
      <c r="BM515" s="23" t="s">
        <v>1237</v>
      </c>
    </row>
    <row r="516" spans="2:65" s="1" customFormat="1" ht="40.5">
      <c r="B516" s="40"/>
      <c r="C516" s="62"/>
      <c r="D516" s="204" t="s">
        <v>171</v>
      </c>
      <c r="E516" s="62"/>
      <c r="F516" s="205" t="s">
        <v>668</v>
      </c>
      <c r="G516" s="62"/>
      <c r="H516" s="62"/>
      <c r="I516" s="162"/>
      <c r="J516" s="62"/>
      <c r="K516" s="62"/>
      <c r="L516" s="60"/>
      <c r="M516" s="254"/>
      <c r="N516" s="255"/>
      <c r="O516" s="255"/>
      <c r="P516" s="255"/>
      <c r="Q516" s="255"/>
      <c r="R516" s="255"/>
      <c r="S516" s="255"/>
      <c r="T516" s="256"/>
      <c r="AT516" s="23" t="s">
        <v>171</v>
      </c>
      <c r="AU516" s="23" t="s">
        <v>82</v>
      </c>
    </row>
    <row r="517" spans="2:65" s="1" customFormat="1" ht="6.95" customHeight="1">
      <c r="B517" s="55"/>
      <c r="C517" s="56"/>
      <c r="D517" s="56"/>
      <c r="E517" s="56"/>
      <c r="F517" s="56"/>
      <c r="G517" s="56"/>
      <c r="H517" s="56"/>
      <c r="I517" s="138"/>
      <c r="J517" s="56"/>
      <c r="K517" s="56"/>
      <c r="L517" s="60"/>
    </row>
  </sheetData>
  <sheetProtection password="CC35" sheet="1" objects="1" scenarios="1" formatCells="0" formatColumns="0" formatRows="0" sort="0" autoFilter="0"/>
  <autoFilter ref="C86:K516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4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100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1238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ROUND(SUM(BE86:BE439), 2)</f>
        <v>0</v>
      </c>
      <c r="G30" s="41"/>
      <c r="H30" s="41"/>
      <c r="I30" s="130">
        <v>0.21</v>
      </c>
      <c r="J30" s="129">
        <f>ROUND(ROUND((SUM(BE86:BE439)),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ROUND(SUM(BF86:BF439), 2)</f>
        <v>0</v>
      </c>
      <c r="G31" s="41"/>
      <c r="H31" s="41"/>
      <c r="I31" s="130">
        <v>0.15</v>
      </c>
      <c r="J31" s="129">
        <f>ROUND(ROUND((SUM(BF86:BF439)),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ROUND(SUM(BG86:BG439),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ROUND(SUM(BH86:BH439),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ROUND(SUM(BI86:BI439),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SO 07 - Stupeň č. 7 ř. km 31,250 (km 31,271)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135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136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137</v>
      </c>
      <c r="E59" s="158"/>
      <c r="F59" s="158"/>
      <c r="G59" s="158"/>
      <c r="H59" s="158"/>
      <c r="I59" s="159"/>
      <c r="J59" s="160">
        <f>J273</f>
        <v>0</v>
      </c>
      <c r="K59" s="161"/>
    </row>
    <row r="60" spans="2:47" s="8" customFormat="1" ht="19.899999999999999" customHeight="1">
      <c r="B60" s="155"/>
      <c r="C60" s="156"/>
      <c r="D60" s="157" t="s">
        <v>138</v>
      </c>
      <c r="E60" s="158"/>
      <c r="F60" s="158"/>
      <c r="G60" s="158"/>
      <c r="H60" s="158"/>
      <c r="I60" s="159"/>
      <c r="J60" s="160">
        <f>J289</f>
        <v>0</v>
      </c>
      <c r="K60" s="161"/>
    </row>
    <row r="61" spans="2:47" s="8" customFormat="1" ht="19.899999999999999" customHeight="1">
      <c r="B61" s="155"/>
      <c r="C61" s="156"/>
      <c r="D61" s="157" t="s">
        <v>139</v>
      </c>
      <c r="E61" s="158"/>
      <c r="F61" s="158"/>
      <c r="G61" s="158"/>
      <c r="H61" s="158"/>
      <c r="I61" s="159"/>
      <c r="J61" s="160">
        <f>J321</f>
        <v>0</v>
      </c>
      <c r="K61" s="161"/>
    </row>
    <row r="62" spans="2:47" s="8" customFormat="1" ht="19.899999999999999" customHeight="1">
      <c r="B62" s="155"/>
      <c r="C62" s="156"/>
      <c r="D62" s="157" t="s">
        <v>141</v>
      </c>
      <c r="E62" s="158"/>
      <c r="F62" s="158"/>
      <c r="G62" s="158"/>
      <c r="H62" s="158"/>
      <c r="I62" s="159"/>
      <c r="J62" s="160">
        <f>J353</f>
        <v>0</v>
      </c>
      <c r="K62" s="161"/>
    </row>
    <row r="63" spans="2:47" s="8" customFormat="1" ht="19.899999999999999" customHeight="1">
      <c r="B63" s="155"/>
      <c r="C63" s="156"/>
      <c r="D63" s="157" t="s">
        <v>142</v>
      </c>
      <c r="E63" s="158"/>
      <c r="F63" s="158"/>
      <c r="G63" s="158"/>
      <c r="H63" s="158"/>
      <c r="I63" s="159"/>
      <c r="J63" s="160">
        <f>J373</f>
        <v>0</v>
      </c>
      <c r="K63" s="161"/>
    </row>
    <row r="64" spans="2:47" s="8" customFormat="1" ht="19.899999999999999" customHeight="1">
      <c r="B64" s="155"/>
      <c r="C64" s="156"/>
      <c r="D64" s="157" t="s">
        <v>143</v>
      </c>
      <c r="E64" s="158"/>
      <c r="F64" s="158"/>
      <c r="G64" s="158"/>
      <c r="H64" s="158"/>
      <c r="I64" s="159"/>
      <c r="J64" s="160">
        <f>J410</f>
        <v>0</v>
      </c>
      <c r="K64" s="161"/>
    </row>
    <row r="65" spans="2:12" s="7" customFormat="1" ht="24.95" customHeight="1">
      <c r="B65" s="148"/>
      <c r="C65" s="149"/>
      <c r="D65" s="150" t="s">
        <v>144</v>
      </c>
      <c r="E65" s="151"/>
      <c r="F65" s="151"/>
      <c r="G65" s="151"/>
      <c r="H65" s="151"/>
      <c r="I65" s="152"/>
      <c r="J65" s="153">
        <f>J413</f>
        <v>0</v>
      </c>
      <c r="K65" s="154"/>
    </row>
    <row r="66" spans="2:12" s="8" customFormat="1" ht="19.899999999999999" customHeight="1">
      <c r="B66" s="155"/>
      <c r="C66" s="156"/>
      <c r="D66" s="157" t="s">
        <v>145</v>
      </c>
      <c r="E66" s="158"/>
      <c r="F66" s="158"/>
      <c r="G66" s="158"/>
      <c r="H66" s="158"/>
      <c r="I66" s="159"/>
      <c r="J66" s="160">
        <f>J414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146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20.45" customHeight="1">
      <c r="B76" s="40"/>
      <c r="C76" s="62"/>
      <c r="D76" s="62"/>
      <c r="E76" s="379" t="str">
        <f>E7</f>
        <v>Desná, Loučná - Kouty nad Desnou, oprava kamenných stupňů</v>
      </c>
      <c r="F76" s="380"/>
      <c r="G76" s="380"/>
      <c r="H76" s="380"/>
      <c r="I76" s="162"/>
      <c r="J76" s="62"/>
      <c r="K76" s="62"/>
      <c r="L76" s="60"/>
    </row>
    <row r="77" spans="2:12" s="1" customFormat="1" ht="14.45" customHeight="1">
      <c r="B77" s="40"/>
      <c r="C77" s="64" t="s">
        <v>128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22.15" customHeight="1">
      <c r="B78" s="40"/>
      <c r="C78" s="62"/>
      <c r="D78" s="62"/>
      <c r="E78" s="347" t="str">
        <f>E9</f>
        <v>SO 07 - Stupeň č. 7 ř. km 31,250 (km 31,271)</v>
      </c>
      <c r="F78" s="381"/>
      <c r="G78" s="381"/>
      <c r="H78" s="381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>Kouty nad Desnou, Rejhotice</v>
      </c>
      <c r="G80" s="62"/>
      <c r="H80" s="62"/>
      <c r="I80" s="164" t="s">
        <v>25</v>
      </c>
      <c r="J80" s="72" t="str">
        <f>IF(J12="","",J12)</f>
        <v>25. 9. 2017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5">
      <c r="B82" s="40"/>
      <c r="C82" s="64" t="s">
        <v>27</v>
      </c>
      <c r="D82" s="62"/>
      <c r="E82" s="62"/>
      <c r="F82" s="163" t="str">
        <f>E15</f>
        <v xml:space="preserve"> </v>
      </c>
      <c r="G82" s="62"/>
      <c r="H82" s="62"/>
      <c r="I82" s="164" t="s">
        <v>33</v>
      </c>
      <c r="J82" s="163" t="str">
        <f>E21</f>
        <v>AGPOL s.r.o., Jungmannova 153/12, 77900 Olomouc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147</v>
      </c>
      <c r="D85" s="167" t="s">
        <v>57</v>
      </c>
      <c r="E85" s="167" t="s">
        <v>53</v>
      </c>
      <c r="F85" s="167" t="s">
        <v>148</v>
      </c>
      <c r="G85" s="167" t="s">
        <v>149</v>
      </c>
      <c r="H85" s="167" t="s">
        <v>150</v>
      </c>
      <c r="I85" s="168" t="s">
        <v>151</v>
      </c>
      <c r="J85" s="167" t="s">
        <v>132</v>
      </c>
      <c r="K85" s="169" t="s">
        <v>152</v>
      </c>
      <c r="L85" s="170"/>
      <c r="M85" s="80" t="s">
        <v>153</v>
      </c>
      <c r="N85" s="81" t="s">
        <v>42</v>
      </c>
      <c r="O85" s="81" t="s">
        <v>154</v>
      </c>
      <c r="P85" s="81" t="s">
        <v>155</v>
      </c>
      <c r="Q85" s="81" t="s">
        <v>156</v>
      </c>
      <c r="R85" s="81" t="s">
        <v>157</v>
      </c>
      <c r="S85" s="81" t="s">
        <v>158</v>
      </c>
      <c r="T85" s="82" t="s">
        <v>159</v>
      </c>
    </row>
    <row r="86" spans="2:65" s="1" customFormat="1" ht="29.25" customHeight="1">
      <c r="B86" s="40"/>
      <c r="C86" s="86" t="s">
        <v>133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P87+P413</f>
        <v>0</v>
      </c>
      <c r="Q86" s="84"/>
      <c r="R86" s="172">
        <f>R87+R413</f>
        <v>172.333125</v>
      </c>
      <c r="S86" s="84"/>
      <c r="T86" s="173">
        <f>T87+T413</f>
        <v>133.34275000000002</v>
      </c>
      <c r="AT86" s="23" t="s">
        <v>71</v>
      </c>
      <c r="AU86" s="23" t="s">
        <v>134</v>
      </c>
      <c r="BK86" s="174">
        <f>BK87+BK413</f>
        <v>0</v>
      </c>
    </row>
    <row r="87" spans="2:65" s="10" customFormat="1" ht="37.35" customHeight="1">
      <c r="B87" s="175"/>
      <c r="C87" s="176"/>
      <c r="D87" s="177" t="s">
        <v>71</v>
      </c>
      <c r="E87" s="178" t="s">
        <v>160</v>
      </c>
      <c r="F87" s="178" t="s">
        <v>161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P88+P273+P289+P321+P353+P373+P410</f>
        <v>0</v>
      </c>
      <c r="Q87" s="183"/>
      <c r="R87" s="184">
        <f>R88+R273+R289+R321+R353+R373+R410</f>
        <v>172.09660499999998</v>
      </c>
      <c r="S87" s="183"/>
      <c r="T87" s="185">
        <f>T88+T273+T289+T321+T353+T373+T410</f>
        <v>132.85000000000002</v>
      </c>
      <c r="AR87" s="186" t="s">
        <v>80</v>
      </c>
      <c r="AT87" s="187" t="s">
        <v>71</v>
      </c>
      <c r="AU87" s="187" t="s">
        <v>72</v>
      </c>
      <c r="AY87" s="186" t="s">
        <v>162</v>
      </c>
      <c r="BK87" s="188">
        <f>BK88+BK273+BK289+BK321+BK353+BK373+BK410</f>
        <v>0</v>
      </c>
    </row>
    <row r="88" spans="2:65" s="10" customFormat="1" ht="19.899999999999999" customHeight="1">
      <c r="B88" s="175"/>
      <c r="C88" s="176"/>
      <c r="D88" s="189" t="s">
        <v>71</v>
      </c>
      <c r="E88" s="190" t="s">
        <v>80</v>
      </c>
      <c r="F88" s="190" t="s">
        <v>163</v>
      </c>
      <c r="G88" s="176"/>
      <c r="H88" s="176"/>
      <c r="I88" s="179"/>
      <c r="J88" s="191">
        <f>BK88</f>
        <v>0</v>
      </c>
      <c r="K88" s="176"/>
      <c r="L88" s="181"/>
      <c r="M88" s="182"/>
      <c r="N88" s="183"/>
      <c r="O88" s="183"/>
      <c r="P88" s="184">
        <f>SUM(P89:P272)</f>
        <v>0</v>
      </c>
      <c r="Q88" s="183"/>
      <c r="R88" s="184">
        <f>SUM(R89:R272)</f>
        <v>9.4049049999999994</v>
      </c>
      <c r="S88" s="183"/>
      <c r="T88" s="185">
        <f>SUM(T89:T272)</f>
        <v>0</v>
      </c>
      <c r="AR88" s="186" t="s">
        <v>80</v>
      </c>
      <c r="AT88" s="187" t="s">
        <v>71</v>
      </c>
      <c r="AU88" s="187" t="s">
        <v>80</v>
      </c>
      <c r="AY88" s="186" t="s">
        <v>162</v>
      </c>
      <c r="BK88" s="188">
        <f>SUM(BK89:BK272)</f>
        <v>0</v>
      </c>
    </row>
    <row r="89" spans="2:65" s="1" customFormat="1" ht="20.45" customHeight="1">
      <c r="B89" s="40"/>
      <c r="C89" s="192" t="s">
        <v>80</v>
      </c>
      <c r="D89" s="192" t="s">
        <v>164</v>
      </c>
      <c r="E89" s="193" t="s">
        <v>165</v>
      </c>
      <c r="F89" s="194" t="s">
        <v>166</v>
      </c>
      <c r="G89" s="195" t="s">
        <v>167</v>
      </c>
      <c r="H89" s="196">
        <v>12</v>
      </c>
      <c r="I89" s="197"/>
      <c r="J89" s="198">
        <f>ROUND(I89*H89,2)</f>
        <v>0</v>
      </c>
      <c r="K89" s="194" t="s">
        <v>168</v>
      </c>
      <c r="L89" s="60"/>
      <c r="M89" s="199" t="s">
        <v>21</v>
      </c>
      <c r="N89" s="200" t="s">
        <v>43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169</v>
      </c>
      <c r="AT89" s="23" t="s">
        <v>164</v>
      </c>
      <c r="AU89" s="23" t="s">
        <v>82</v>
      </c>
      <c r="AY89" s="23" t="s">
        <v>162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80</v>
      </c>
      <c r="BK89" s="203">
        <f>ROUND(I89*H89,2)</f>
        <v>0</v>
      </c>
      <c r="BL89" s="23" t="s">
        <v>169</v>
      </c>
      <c r="BM89" s="23" t="s">
        <v>1239</v>
      </c>
    </row>
    <row r="90" spans="2:65" s="1" customFormat="1" ht="27">
      <c r="B90" s="40"/>
      <c r="C90" s="62"/>
      <c r="D90" s="204" t="s">
        <v>171</v>
      </c>
      <c r="E90" s="62"/>
      <c r="F90" s="205" t="s">
        <v>172</v>
      </c>
      <c r="G90" s="62"/>
      <c r="H90" s="62"/>
      <c r="I90" s="162"/>
      <c r="J90" s="62"/>
      <c r="K90" s="62"/>
      <c r="L90" s="60"/>
      <c r="M90" s="206"/>
      <c r="N90" s="41"/>
      <c r="O90" s="41"/>
      <c r="P90" s="41"/>
      <c r="Q90" s="41"/>
      <c r="R90" s="41"/>
      <c r="S90" s="41"/>
      <c r="T90" s="77"/>
      <c r="AT90" s="23" t="s">
        <v>171</v>
      </c>
      <c r="AU90" s="23" t="s">
        <v>82</v>
      </c>
    </row>
    <row r="91" spans="2:65" s="11" customFormat="1">
      <c r="B91" s="207"/>
      <c r="C91" s="208"/>
      <c r="D91" s="204" t="s">
        <v>173</v>
      </c>
      <c r="E91" s="209" t="s">
        <v>21</v>
      </c>
      <c r="F91" s="210" t="s">
        <v>1240</v>
      </c>
      <c r="G91" s="208"/>
      <c r="H91" s="211" t="s">
        <v>21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173</v>
      </c>
      <c r="AU91" s="217" t="s">
        <v>82</v>
      </c>
      <c r="AV91" s="11" t="s">
        <v>80</v>
      </c>
      <c r="AW91" s="11" t="s">
        <v>36</v>
      </c>
      <c r="AX91" s="11" t="s">
        <v>72</v>
      </c>
      <c r="AY91" s="217" t="s">
        <v>162</v>
      </c>
    </row>
    <row r="92" spans="2:65" s="11" customFormat="1">
      <c r="B92" s="207"/>
      <c r="C92" s="208"/>
      <c r="D92" s="204" t="s">
        <v>173</v>
      </c>
      <c r="E92" s="209" t="s">
        <v>21</v>
      </c>
      <c r="F92" s="210" t="s">
        <v>175</v>
      </c>
      <c r="G92" s="208"/>
      <c r="H92" s="211" t="s">
        <v>21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173</v>
      </c>
      <c r="AU92" s="217" t="s">
        <v>82</v>
      </c>
      <c r="AV92" s="11" t="s">
        <v>80</v>
      </c>
      <c r="AW92" s="11" t="s">
        <v>36</v>
      </c>
      <c r="AX92" s="11" t="s">
        <v>72</v>
      </c>
      <c r="AY92" s="217" t="s">
        <v>162</v>
      </c>
    </row>
    <row r="93" spans="2:65" s="12" customFormat="1">
      <c r="B93" s="218"/>
      <c r="C93" s="219"/>
      <c r="D93" s="204" t="s">
        <v>173</v>
      </c>
      <c r="E93" s="220" t="s">
        <v>21</v>
      </c>
      <c r="F93" s="221" t="s">
        <v>252</v>
      </c>
      <c r="G93" s="219"/>
      <c r="H93" s="222">
        <v>12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173</v>
      </c>
      <c r="AU93" s="228" t="s">
        <v>82</v>
      </c>
      <c r="AV93" s="12" t="s">
        <v>82</v>
      </c>
      <c r="AW93" s="12" t="s">
        <v>36</v>
      </c>
      <c r="AX93" s="12" t="s">
        <v>72</v>
      </c>
      <c r="AY93" s="228" t="s">
        <v>162</v>
      </c>
    </row>
    <row r="94" spans="2:65" s="13" customFormat="1">
      <c r="B94" s="229"/>
      <c r="C94" s="230"/>
      <c r="D94" s="231" t="s">
        <v>173</v>
      </c>
      <c r="E94" s="232" t="s">
        <v>21</v>
      </c>
      <c r="F94" s="233" t="s">
        <v>177</v>
      </c>
      <c r="G94" s="230"/>
      <c r="H94" s="234">
        <v>12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173</v>
      </c>
      <c r="AU94" s="240" t="s">
        <v>82</v>
      </c>
      <c r="AV94" s="13" t="s">
        <v>169</v>
      </c>
      <c r="AW94" s="13" t="s">
        <v>36</v>
      </c>
      <c r="AX94" s="13" t="s">
        <v>80</v>
      </c>
      <c r="AY94" s="240" t="s">
        <v>162</v>
      </c>
    </row>
    <row r="95" spans="2:65" s="1" customFormat="1" ht="20.45" customHeight="1">
      <c r="B95" s="40"/>
      <c r="C95" s="192" t="s">
        <v>82</v>
      </c>
      <c r="D95" s="192" t="s">
        <v>164</v>
      </c>
      <c r="E95" s="193" t="s">
        <v>178</v>
      </c>
      <c r="F95" s="194" t="s">
        <v>179</v>
      </c>
      <c r="G95" s="195" t="s">
        <v>167</v>
      </c>
      <c r="H95" s="196">
        <v>12</v>
      </c>
      <c r="I95" s="197"/>
      <c r="J95" s="198">
        <f>ROUND(I95*H95,2)</f>
        <v>0</v>
      </c>
      <c r="K95" s="194" t="s">
        <v>168</v>
      </c>
      <c r="L95" s="60"/>
      <c r="M95" s="199" t="s">
        <v>21</v>
      </c>
      <c r="N95" s="200" t="s">
        <v>43</v>
      </c>
      <c r="O95" s="41"/>
      <c r="P95" s="201">
        <f>O95*H95</f>
        <v>0</v>
      </c>
      <c r="Q95" s="201">
        <v>0.4</v>
      </c>
      <c r="R95" s="201">
        <f>Q95*H95</f>
        <v>4.8000000000000007</v>
      </c>
      <c r="S95" s="201">
        <v>0</v>
      </c>
      <c r="T95" s="202">
        <f>S95*H95</f>
        <v>0</v>
      </c>
      <c r="AR95" s="23" t="s">
        <v>169</v>
      </c>
      <c r="AT95" s="23" t="s">
        <v>164</v>
      </c>
      <c r="AU95" s="23" t="s">
        <v>82</v>
      </c>
      <c r="AY95" s="23" t="s">
        <v>162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80</v>
      </c>
      <c r="BK95" s="203">
        <f>ROUND(I95*H95,2)</f>
        <v>0</v>
      </c>
      <c r="BL95" s="23" t="s">
        <v>169</v>
      </c>
      <c r="BM95" s="23" t="s">
        <v>1241</v>
      </c>
    </row>
    <row r="96" spans="2:65" s="1" customFormat="1" ht="27">
      <c r="B96" s="40"/>
      <c r="C96" s="62"/>
      <c r="D96" s="204" t="s">
        <v>171</v>
      </c>
      <c r="E96" s="62"/>
      <c r="F96" s="205" t="s">
        <v>181</v>
      </c>
      <c r="G96" s="62"/>
      <c r="H96" s="62"/>
      <c r="I96" s="162"/>
      <c r="J96" s="62"/>
      <c r="K96" s="62"/>
      <c r="L96" s="60"/>
      <c r="M96" s="206"/>
      <c r="N96" s="41"/>
      <c r="O96" s="41"/>
      <c r="P96" s="41"/>
      <c r="Q96" s="41"/>
      <c r="R96" s="41"/>
      <c r="S96" s="41"/>
      <c r="T96" s="77"/>
      <c r="AT96" s="23" t="s">
        <v>171</v>
      </c>
      <c r="AU96" s="23" t="s">
        <v>82</v>
      </c>
    </row>
    <row r="97" spans="2:65" s="11" customFormat="1">
      <c r="B97" s="207"/>
      <c r="C97" s="208"/>
      <c r="D97" s="204" t="s">
        <v>173</v>
      </c>
      <c r="E97" s="209" t="s">
        <v>21</v>
      </c>
      <c r="F97" s="210" t="s">
        <v>1240</v>
      </c>
      <c r="G97" s="208"/>
      <c r="H97" s="211" t="s">
        <v>21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173</v>
      </c>
      <c r="AU97" s="217" t="s">
        <v>82</v>
      </c>
      <c r="AV97" s="11" t="s">
        <v>80</v>
      </c>
      <c r="AW97" s="11" t="s">
        <v>36</v>
      </c>
      <c r="AX97" s="11" t="s">
        <v>72</v>
      </c>
      <c r="AY97" s="217" t="s">
        <v>162</v>
      </c>
    </row>
    <row r="98" spans="2:65" s="11" customFormat="1">
      <c r="B98" s="207"/>
      <c r="C98" s="208"/>
      <c r="D98" s="204" t="s">
        <v>173</v>
      </c>
      <c r="E98" s="209" t="s">
        <v>21</v>
      </c>
      <c r="F98" s="210" t="s">
        <v>182</v>
      </c>
      <c r="G98" s="208"/>
      <c r="H98" s="211" t="s">
        <v>21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173</v>
      </c>
      <c r="AU98" s="217" t="s">
        <v>82</v>
      </c>
      <c r="AV98" s="11" t="s">
        <v>80</v>
      </c>
      <c r="AW98" s="11" t="s">
        <v>36</v>
      </c>
      <c r="AX98" s="11" t="s">
        <v>72</v>
      </c>
      <c r="AY98" s="217" t="s">
        <v>162</v>
      </c>
    </row>
    <row r="99" spans="2:65" s="12" customFormat="1">
      <c r="B99" s="218"/>
      <c r="C99" s="219"/>
      <c r="D99" s="204" t="s">
        <v>173</v>
      </c>
      <c r="E99" s="220" t="s">
        <v>21</v>
      </c>
      <c r="F99" s="221" t="s">
        <v>252</v>
      </c>
      <c r="G99" s="219"/>
      <c r="H99" s="222">
        <v>12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173</v>
      </c>
      <c r="AU99" s="228" t="s">
        <v>82</v>
      </c>
      <c r="AV99" s="12" t="s">
        <v>82</v>
      </c>
      <c r="AW99" s="12" t="s">
        <v>36</v>
      </c>
      <c r="AX99" s="12" t="s">
        <v>72</v>
      </c>
      <c r="AY99" s="228" t="s">
        <v>162</v>
      </c>
    </row>
    <row r="100" spans="2:65" s="13" customFormat="1">
      <c r="B100" s="229"/>
      <c r="C100" s="230"/>
      <c r="D100" s="231" t="s">
        <v>173</v>
      </c>
      <c r="E100" s="232" t="s">
        <v>21</v>
      </c>
      <c r="F100" s="233" t="s">
        <v>177</v>
      </c>
      <c r="G100" s="230"/>
      <c r="H100" s="234">
        <v>12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173</v>
      </c>
      <c r="AU100" s="240" t="s">
        <v>82</v>
      </c>
      <c r="AV100" s="13" t="s">
        <v>169</v>
      </c>
      <c r="AW100" s="13" t="s">
        <v>36</v>
      </c>
      <c r="AX100" s="13" t="s">
        <v>80</v>
      </c>
      <c r="AY100" s="240" t="s">
        <v>162</v>
      </c>
    </row>
    <row r="101" spans="2:65" s="1" customFormat="1" ht="28.9" customHeight="1">
      <c r="B101" s="40"/>
      <c r="C101" s="192" t="s">
        <v>183</v>
      </c>
      <c r="D101" s="192" t="s">
        <v>164</v>
      </c>
      <c r="E101" s="193" t="s">
        <v>184</v>
      </c>
      <c r="F101" s="194" t="s">
        <v>185</v>
      </c>
      <c r="G101" s="195" t="s">
        <v>167</v>
      </c>
      <c r="H101" s="196">
        <v>12</v>
      </c>
      <c r="I101" s="197"/>
      <c r="J101" s="198">
        <f>ROUND(I101*H101,2)</f>
        <v>0</v>
      </c>
      <c r="K101" s="194" t="s">
        <v>168</v>
      </c>
      <c r="L101" s="60"/>
      <c r="M101" s="199" t="s">
        <v>21</v>
      </c>
      <c r="N101" s="200" t="s">
        <v>43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169</v>
      </c>
      <c r="AT101" s="23" t="s">
        <v>164</v>
      </c>
      <c r="AU101" s="23" t="s">
        <v>82</v>
      </c>
      <c r="AY101" s="23" t="s">
        <v>162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80</v>
      </c>
      <c r="BK101" s="203">
        <f>ROUND(I101*H101,2)</f>
        <v>0</v>
      </c>
      <c r="BL101" s="23" t="s">
        <v>169</v>
      </c>
      <c r="BM101" s="23" t="s">
        <v>1242</v>
      </c>
    </row>
    <row r="102" spans="2:65" s="1" customFormat="1" ht="27">
      <c r="B102" s="40"/>
      <c r="C102" s="62"/>
      <c r="D102" s="204" t="s">
        <v>171</v>
      </c>
      <c r="E102" s="62"/>
      <c r="F102" s="205" t="s">
        <v>187</v>
      </c>
      <c r="G102" s="62"/>
      <c r="H102" s="62"/>
      <c r="I102" s="162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171</v>
      </c>
      <c r="AU102" s="23" t="s">
        <v>82</v>
      </c>
    </row>
    <row r="103" spans="2:65" s="11" customFormat="1">
      <c r="B103" s="207"/>
      <c r="C103" s="208"/>
      <c r="D103" s="204" t="s">
        <v>173</v>
      </c>
      <c r="E103" s="209" t="s">
        <v>21</v>
      </c>
      <c r="F103" s="210" t="s">
        <v>1240</v>
      </c>
      <c r="G103" s="208"/>
      <c r="H103" s="211" t="s">
        <v>21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173</v>
      </c>
      <c r="AU103" s="217" t="s">
        <v>82</v>
      </c>
      <c r="AV103" s="11" t="s">
        <v>80</v>
      </c>
      <c r="AW103" s="11" t="s">
        <v>36</v>
      </c>
      <c r="AX103" s="11" t="s">
        <v>72</v>
      </c>
      <c r="AY103" s="217" t="s">
        <v>162</v>
      </c>
    </row>
    <row r="104" spans="2:65" s="11" customFormat="1">
      <c r="B104" s="207"/>
      <c r="C104" s="208"/>
      <c r="D104" s="204" t="s">
        <v>173</v>
      </c>
      <c r="E104" s="209" t="s">
        <v>21</v>
      </c>
      <c r="F104" s="210" t="s">
        <v>188</v>
      </c>
      <c r="G104" s="208"/>
      <c r="H104" s="211" t="s">
        <v>21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173</v>
      </c>
      <c r="AU104" s="217" t="s">
        <v>82</v>
      </c>
      <c r="AV104" s="11" t="s">
        <v>80</v>
      </c>
      <c r="AW104" s="11" t="s">
        <v>36</v>
      </c>
      <c r="AX104" s="11" t="s">
        <v>72</v>
      </c>
      <c r="AY104" s="217" t="s">
        <v>162</v>
      </c>
    </row>
    <row r="105" spans="2:65" s="12" customFormat="1">
      <c r="B105" s="218"/>
      <c r="C105" s="219"/>
      <c r="D105" s="204" t="s">
        <v>173</v>
      </c>
      <c r="E105" s="220" t="s">
        <v>21</v>
      </c>
      <c r="F105" s="221" t="s">
        <v>252</v>
      </c>
      <c r="G105" s="219"/>
      <c r="H105" s="222">
        <v>12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173</v>
      </c>
      <c r="AU105" s="228" t="s">
        <v>82</v>
      </c>
      <c r="AV105" s="12" t="s">
        <v>82</v>
      </c>
      <c r="AW105" s="12" t="s">
        <v>36</v>
      </c>
      <c r="AX105" s="12" t="s">
        <v>72</v>
      </c>
      <c r="AY105" s="228" t="s">
        <v>162</v>
      </c>
    </row>
    <row r="106" spans="2:65" s="13" customFormat="1">
      <c r="B106" s="229"/>
      <c r="C106" s="230"/>
      <c r="D106" s="231" t="s">
        <v>173</v>
      </c>
      <c r="E106" s="232" t="s">
        <v>21</v>
      </c>
      <c r="F106" s="233" t="s">
        <v>177</v>
      </c>
      <c r="G106" s="230"/>
      <c r="H106" s="234">
        <v>12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173</v>
      </c>
      <c r="AU106" s="240" t="s">
        <v>82</v>
      </c>
      <c r="AV106" s="13" t="s">
        <v>169</v>
      </c>
      <c r="AW106" s="13" t="s">
        <v>36</v>
      </c>
      <c r="AX106" s="13" t="s">
        <v>80</v>
      </c>
      <c r="AY106" s="240" t="s">
        <v>162</v>
      </c>
    </row>
    <row r="107" spans="2:65" s="1" customFormat="1" ht="20.45" customHeight="1">
      <c r="B107" s="40"/>
      <c r="C107" s="192" t="s">
        <v>169</v>
      </c>
      <c r="D107" s="192" t="s">
        <v>164</v>
      </c>
      <c r="E107" s="193" t="s">
        <v>189</v>
      </c>
      <c r="F107" s="194" t="s">
        <v>190</v>
      </c>
      <c r="G107" s="195" t="s">
        <v>191</v>
      </c>
      <c r="H107" s="196">
        <v>100</v>
      </c>
      <c r="I107" s="197"/>
      <c r="J107" s="198">
        <f>ROUND(I107*H107,2)</f>
        <v>0</v>
      </c>
      <c r="K107" s="194" t="s">
        <v>168</v>
      </c>
      <c r="L107" s="60"/>
      <c r="M107" s="199" t="s">
        <v>21</v>
      </c>
      <c r="N107" s="200" t="s">
        <v>43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169</v>
      </c>
      <c r="AT107" s="23" t="s">
        <v>164</v>
      </c>
      <c r="AU107" s="23" t="s">
        <v>82</v>
      </c>
      <c r="AY107" s="23" t="s">
        <v>162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80</v>
      </c>
      <c r="BK107" s="203">
        <f>ROUND(I107*H107,2)</f>
        <v>0</v>
      </c>
      <c r="BL107" s="23" t="s">
        <v>169</v>
      </c>
      <c r="BM107" s="23" t="s">
        <v>1243</v>
      </c>
    </row>
    <row r="108" spans="2:65" s="1" customFormat="1" ht="27">
      <c r="B108" s="40"/>
      <c r="C108" s="62"/>
      <c r="D108" s="204" t="s">
        <v>171</v>
      </c>
      <c r="E108" s="62"/>
      <c r="F108" s="205" t="s">
        <v>193</v>
      </c>
      <c r="G108" s="62"/>
      <c r="H108" s="62"/>
      <c r="I108" s="162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171</v>
      </c>
      <c r="AU108" s="23" t="s">
        <v>82</v>
      </c>
    </row>
    <row r="109" spans="2:65" s="11" customFormat="1">
      <c r="B109" s="207"/>
      <c r="C109" s="208"/>
      <c r="D109" s="204" t="s">
        <v>173</v>
      </c>
      <c r="E109" s="209" t="s">
        <v>21</v>
      </c>
      <c r="F109" s="210" t="s">
        <v>1240</v>
      </c>
      <c r="G109" s="208"/>
      <c r="H109" s="211" t="s">
        <v>21</v>
      </c>
      <c r="I109" s="212"/>
      <c r="J109" s="208"/>
      <c r="K109" s="208"/>
      <c r="L109" s="213"/>
      <c r="M109" s="214"/>
      <c r="N109" s="215"/>
      <c r="O109" s="215"/>
      <c r="P109" s="215"/>
      <c r="Q109" s="215"/>
      <c r="R109" s="215"/>
      <c r="S109" s="215"/>
      <c r="T109" s="216"/>
      <c r="AT109" s="217" t="s">
        <v>173</v>
      </c>
      <c r="AU109" s="217" t="s">
        <v>82</v>
      </c>
      <c r="AV109" s="11" t="s">
        <v>80</v>
      </c>
      <c r="AW109" s="11" t="s">
        <v>36</v>
      </c>
      <c r="AX109" s="11" t="s">
        <v>72</v>
      </c>
      <c r="AY109" s="217" t="s">
        <v>162</v>
      </c>
    </row>
    <row r="110" spans="2:65" s="11" customFormat="1">
      <c r="B110" s="207"/>
      <c r="C110" s="208"/>
      <c r="D110" s="204" t="s">
        <v>173</v>
      </c>
      <c r="E110" s="209" t="s">
        <v>21</v>
      </c>
      <c r="F110" s="210" t="s">
        <v>194</v>
      </c>
      <c r="G110" s="208"/>
      <c r="H110" s="211" t="s">
        <v>21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173</v>
      </c>
      <c r="AU110" s="217" t="s">
        <v>82</v>
      </c>
      <c r="AV110" s="11" t="s">
        <v>80</v>
      </c>
      <c r="AW110" s="11" t="s">
        <v>36</v>
      </c>
      <c r="AX110" s="11" t="s">
        <v>72</v>
      </c>
      <c r="AY110" s="217" t="s">
        <v>162</v>
      </c>
    </row>
    <row r="111" spans="2:65" s="12" customFormat="1">
      <c r="B111" s="218"/>
      <c r="C111" s="219"/>
      <c r="D111" s="204" t="s">
        <v>173</v>
      </c>
      <c r="E111" s="220" t="s">
        <v>21</v>
      </c>
      <c r="F111" s="221" t="s">
        <v>195</v>
      </c>
      <c r="G111" s="219"/>
      <c r="H111" s="222">
        <v>100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173</v>
      </c>
      <c r="AU111" s="228" t="s">
        <v>82</v>
      </c>
      <c r="AV111" s="12" t="s">
        <v>82</v>
      </c>
      <c r="AW111" s="12" t="s">
        <v>36</v>
      </c>
      <c r="AX111" s="12" t="s">
        <v>72</v>
      </c>
      <c r="AY111" s="228" t="s">
        <v>162</v>
      </c>
    </row>
    <row r="112" spans="2:65" s="13" customFormat="1">
      <c r="B112" s="229"/>
      <c r="C112" s="230"/>
      <c r="D112" s="231" t="s">
        <v>173</v>
      </c>
      <c r="E112" s="232" t="s">
        <v>21</v>
      </c>
      <c r="F112" s="233" t="s">
        <v>177</v>
      </c>
      <c r="G112" s="230"/>
      <c r="H112" s="234">
        <v>100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173</v>
      </c>
      <c r="AU112" s="240" t="s">
        <v>82</v>
      </c>
      <c r="AV112" s="13" t="s">
        <v>169</v>
      </c>
      <c r="AW112" s="13" t="s">
        <v>36</v>
      </c>
      <c r="AX112" s="13" t="s">
        <v>80</v>
      </c>
      <c r="AY112" s="240" t="s">
        <v>162</v>
      </c>
    </row>
    <row r="113" spans="2:65" s="1" customFormat="1" ht="28.9" customHeight="1">
      <c r="B113" s="40"/>
      <c r="C113" s="192" t="s">
        <v>196</v>
      </c>
      <c r="D113" s="192" t="s">
        <v>164</v>
      </c>
      <c r="E113" s="193" t="s">
        <v>197</v>
      </c>
      <c r="F113" s="194" t="s">
        <v>198</v>
      </c>
      <c r="G113" s="195" t="s">
        <v>199</v>
      </c>
      <c r="H113" s="196">
        <v>20</v>
      </c>
      <c r="I113" s="197"/>
      <c r="J113" s="198">
        <f>ROUND(I113*H113,2)</f>
        <v>0</v>
      </c>
      <c r="K113" s="194" t="s">
        <v>168</v>
      </c>
      <c r="L113" s="60"/>
      <c r="M113" s="199" t="s">
        <v>21</v>
      </c>
      <c r="N113" s="200" t="s">
        <v>43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169</v>
      </c>
      <c r="AT113" s="23" t="s">
        <v>164</v>
      </c>
      <c r="AU113" s="23" t="s">
        <v>82</v>
      </c>
      <c r="AY113" s="23" t="s">
        <v>162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80</v>
      </c>
      <c r="BK113" s="203">
        <f>ROUND(I113*H113,2)</f>
        <v>0</v>
      </c>
      <c r="BL113" s="23" t="s">
        <v>169</v>
      </c>
      <c r="BM113" s="23" t="s">
        <v>1244</v>
      </c>
    </row>
    <row r="114" spans="2:65" s="1" customFormat="1" ht="27">
      <c r="B114" s="40"/>
      <c r="C114" s="62"/>
      <c r="D114" s="204" t="s">
        <v>171</v>
      </c>
      <c r="E114" s="62"/>
      <c r="F114" s="205" t="s">
        <v>201</v>
      </c>
      <c r="G114" s="62"/>
      <c r="H114" s="62"/>
      <c r="I114" s="162"/>
      <c r="J114" s="62"/>
      <c r="K114" s="62"/>
      <c r="L114" s="60"/>
      <c r="M114" s="206"/>
      <c r="N114" s="41"/>
      <c r="O114" s="41"/>
      <c r="P114" s="41"/>
      <c r="Q114" s="41"/>
      <c r="R114" s="41"/>
      <c r="S114" s="41"/>
      <c r="T114" s="77"/>
      <c r="AT114" s="23" t="s">
        <v>171</v>
      </c>
      <c r="AU114" s="23" t="s">
        <v>82</v>
      </c>
    </row>
    <row r="115" spans="2:65" s="11" customFormat="1">
      <c r="B115" s="207"/>
      <c r="C115" s="208"/>
      <c r="D115" s="204" t="s">
        <v>173</v>
      </c>
      <c r="E115" s="209" t="s">
        <v>21</v>
      </c>
      <c r="F115" s="210" t="s">
        <v>1240</v>
      </c>
      <c r="G115" s="208"/>
      <c r="H115" s="211" t="s">
        <v>21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173</v>
      </c>
      <c r="AU115" s="217" t="s">
        <v>82</v>
      </c>
      <c r="AV115" s="11" t="s">
        <v>80</v>
      </c>
      <c r="AW115" s="11" t="s">
        <v>36</v>
      </c>
      <c r="AX115" s="11" t="s">
        <v>72</v>
      </c>
      <c r="AY115" s="217" t="s">
        <v>162</v>
      </c>
    </row>
    <row r="116" spans="2:65" s="11" customFormat="1">
      <c r="B116" s="207"/>
      <c r="C116" s="208"/>
      <c r="D116" s="204" t="s">
        <v>173</v>
      </c>
      <c r="E116" s="209" t="s">
        <v>21</v>
      </c>
      <c r="F116" s="210" t="s">
        <v>202</v>
      </c>
      <c r="G116" s="208"/>
      <c r="H116" s="211" t="s">
        <v>21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173</v>
      </c>
      <c r="AU116" s="217" t="s">
        <v>82</v>
      </c>
      <c r="AV116" s="11" t="s">
        <v>80</v>
      </c>
      <c r="AW116" s="11" t="s">
        <v>36</v>
      </c>
      <c r="AX116" s="11" t="s">
        <v>72</v>
      </c>
      <c r="AY116" s="217" t="s">
        <v>162</v>
      </c>
    </row>
    <row r="117" spans="2:65" s="12" customFormat="1">
      <c r="B117" s="218"/>
      <c r="C117" s="219"/>
      <c r="D117" s="204" t="s">
        <v>173</v>
      </c>
      <c r="E117" s="220" t="s">
        <v>21</v>
      </c>
      <c r="F117" s="221" t="s">
        <v>203</v>
      </c>
      <c r="G117" s="219"/>
      <c r="H117" s="222">
        <v>20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173</v>
      </c>
      <c r="AU117" s="228" t="s">
        <v>82</v>
      </c>
      <c r="AV117" s="12" t="s">
        <v>82</v>
      </c>
      <c r="AW117" s="12" t="s">
        <v>36</v>
      </c>
      <c r="AX117" s="12" t="s">
        <v>72</v>
      </c>
      <c r="AY117" s="228" t="s">
        <v>162</v>
      </c>
    </row>
    <row r="118" spans="2:65" s="13" customFormat="1">
      <c r="B118" s="229"/>
      <c r="C118" s="230"/>
      <c r="D118" s="231" t="s">
        <v>173</v>
      </c>
      <c r="E118" s="232" t="s">
        <v>21</v>
      </c>
      <c r="F118" s="233" t="s">
        <v>177</v>
      </c>
      <c r="G118" s="230"/>
      <c r="H118" s="234">
        <v>20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173</v>
      </c>
      <c r="AU118" s="240" t="s">
        <v>82</v>
      </c>
      <c r="AV118" s="13" t="s">
        <v>169</v>
      </c>
      <c r="AW118" s="13" t="s">
        <v>36</v>
      </c>
      <c r="AX118" s="13" t="s">
        <v>80</v>
      </c>
      <c r="AY118" s="240" t="s">
        <v>162</v>
      </c>
    </row>
    <row r="119" spans="2:65" s="1" customFormat="1" ht="20.45" customHeight="1">
      <c r="B119" s="40"/>
      <c r="C119" s="192" t="s">
        <v>204</v>
      </c>
      <c r="D119" s="192" t="s">
        <v>164</v>
      </c>
      <c r="E119" s="193" t="s">
        <v>205</v>
      </c>
      <c r="F119" s="194" t="s">
        <v>206</v>
      </c>
      <c r="G119" s="195" t="s">
        <v>167</v>
      </c>
      <c r="H119" s="196">
        <v>109.5</v>
      </c>
      <c r="I119" s="197"/>
      <c r="J119" s="198">
        <f>ROUND(I119*H119,2)</f>
        <v>0</v>
      </c>
      <c r="K119" s="194" t="s">
        <v>168</v>
      </c>
      <c r="L119" s="60"/>
      <c r="M119" s="199" t="s">
        <v>21</v>
      </c>
      <c r="N119" s="200" t="s">
        <v>43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169</v>
      </c>
      <c r="AT119" s="23" t="s">
        <v>164</v>
      </c>
      <c r="AU119" s="23" t="s">
        <v>82</v>
      </c>
      <c r="AY119" s="23" t="s">
        <v>162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80</v>
      </c>
      <c r="BK119" s="203">
        <f>ROUND(I119*H119,2)</f>
        <v>0</v>
      </c>
      <c r="BL119" s="23" t="s">
        <v>169</v>
      </c>
      <c r="BM119" s="23" t="s">
        <v>1245</v>
      </c>
    </row>
    <row r="120" spans="2:65" s="1" customFormat="1" ht="27">
      <c r="B120" s="40"/>
      <c r="C120" s="62"/>
      <c r="D120" s="204" t="s">
        <v>171</v>
      </c>
      <c r="E120" s="62"/>
      <c r="F120" s="205" t="s">
        <v>208</v>
      </c>
      <c r="G120" s="62"/>
      <c r="H120" s="62"/>
      <c r="I120" s="162"/>
      <c r="J120" s="62"/>
      <c r="K120" s="62"/>
      <c r="L120" s="60"/>
      <c r="M120" s="206"/>
      <c r="N120" s="41"/>
      <c r="O120" s="41"/>
      <c r="P120" s="41"/>
      <c r="Q120" s="41"/>
      <c r="R120" s="41"/>
      <c r="S120" s="41"/>
      <c r="T120" s="77"/>
      <c r="AT120" s="23" t="s">
        <v>171</v>
      </c>
      <c r="AU120" s="23" t="s">
        <v>82</v>
      </c>
    </row>
    <row r="121" spans="2:65" s="11" customFormat="1">
      <c r="B121" s="207"/>
      <c r="C121" s="208"/>
      <c r="D121" s="204" t="s">
        <v>173</v>
      </c>
      <c r="E121" s="209" t="s">
        <v>21</v>
      </c>
      <c r="F121" s="210" t="s">
        <v>1240</v>
      </c>
      <c r="G121" s="208"/>
      <c r="H121" s="211" t="s">
        <v>21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173</v>
      </c>
      <c r="AU121" s="217" t="s">
        <v>82</v>
      </c>
      <c r="AV121" s="11" t="s">
        <v>80</v>
      </c>
      <c r="AW121" s="11" t="s">
        <v>36</v>
      </c>
      <c r="AX121" s="11" t="s">
        <v>72</v>
      </c>
      <c r="AY121" s="217" t="s">
        <v>162</v>
      </c>
    </row>
    <row r="122" spans="2:65" s="11" customFormat="1">
      <c r="B122" s="207"/>
      <c r="C122" s="208"/>
      <c r="D122" s="204" t="s">
        <v>173</v>
      </c>
      <c r="E122" s="209" t="s">
        <v>21</v>
      </c>
      <c r="F122" s="210" t="s">
        <v>209</v>
      </c>
      <c r="G122" s="208"/>
      <c r="H122" s="211" t="s">
        <v>21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173</v>
      </c>
      <c r="AU122" s="217" t="s">
        <v>82</v>
      </c>
      <c r="AV122" s="11" t="s">
        <v>80</v>
      </c>
      <c r="AW122" s="11" t="s">
        <v>36</v>
      </c>
      <c r="AX122" s="11" t="s">
        <v>72</v>
      </c>
      <c r="AY122" s="217" t="s">
        <v>162</v>
      </c>
    </row>
    <row r="123" spans="2:65" s="11" customFormat="1">
      <c r="B123" s="207"/>
      <c r="C123" s="208"/>
      <c r="D123" s="204" t="s">
        <v>173</v>
      </c>
      <c r="E123" s="209" t="s">
        <v>21</v>
      </c>
      <c r="F123" s="210" t="s">
        <v>210</v>
      </c>
      <c r="G123" s="208"/>
      <c r="H123" s="211" t="s">
        <v>21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173</v>
      </c>
      <c r="AU123" s="217" t="s">
        <v>82</v>
      </c>
      <c r="AV123" s="11" t="s">
        <v>80</v>
      </c>
      <c r="AW123" s="11" t="s">
        <v>36</v>
      </c>
      <c r="AX123" s="11" t="s">
        <v>72</v>
      </c>
      <c r="AY123" s="217" t="s">
        <v>162</v>
      </c>
    </row>
    <row r="124" spans="2:65" s="12" customFormat="1">
      <c r="B124" s="218"/>
      <c r="C124" s="219"/>
      <c r="D124" s="204" t="s">
        <v>173</v>
      </c>
      <c r="E124" s="220" t="s">
        <v>21</v>
      </c>
      <c r="F124" s="221" t="s">
        <v>211</v>
      </c>
      <c r="G124" s="219"/>
      <c r="H124" s="222">
        <v>56.25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173</v>
      </c>
      <c r="AU124" s="228" t="s">
        <v>82</v>
      </c>
      <c r="AV124" s="12" t="s">
        <v>82</v>
      </c>
      <c r="AW124" s="12" t="s">
        <v>36</v>
      </c>
      <c r="AX124" s="12" t="s">
        <v>72</v>
      </c>
      <c r="AY124" s="228" t="s">
        <v>162</v>
      </c>
    </row>
    <row r="125" spans="2:65" s="11" customFormat="1">
      <c r="B125" s="207"/>
      <c r="C125" s="208"/>
      <c r="D125" s="204" t="s">
        <v>173</v>
      </c>
      <c r="E125" s="209" t="s">
        <v>21</v>
      </c>
      <c r="F125" s="210" t="s">
        <v>212</v>
      </c>
      <c r="G125" s="208"/>
      <c r="H125" s="211" t="s">
        <v>21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173</v>
      </c>
      <c r="AU125" s="217" t="s">
        <v>82</v>
      </c>
      <c r="AV125" s="11" t="s">
        <v>80</v>
      </c>
      <c r="AW125" s="11" t="s">
        <v>36</v>
      </c>
      <c r="AX125" s="11" t="s">
        <v>72</v>
      </c>
      <c r="AY125" s="217" t="s">
        <v>162</v>
      </c>
    </row>
    <row r="126" spans="2:65" s="12" customFormat="1">
      <c r="B126" s="218"/>
      <c r="C126" s="219"/>
      <c r="D126" s="204" t="s">
        <v>173</v>
      </c>
      <c r="E126" s="220" t="s">
        <v>21</v>
      </c>
      <c r="F126" s="221" t="s">
        <v>213</v>
      </c>
      <c r="G126" s="219"/>
      <c r="H126" s="222">
        <v>53.25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173</v>
      </c>
      <c r="AU126" s="228" t="s">
        <v>82</v>
      </c>
      <c r="AV126" s="12" t="s">
        <v>82</v>
      </c>
      <c r="AW126" s="12" t="s">
        <v>36</v>
      </c>
      <c r="AX126" s="12" t="s">
        <v>72</v>
      </c>
      <c r="AY126" s="228" t="s">
        <v>162</v>
      </c>
    </row>
    <row r="127" spans="2:65" s="13" customFormat="1">
      <c r="B127" s="229"/>
      <c r="C127" s="230"/>
      <c r="D127" s="231" t="s">
        <v>173</v>
      </c>
      <c r="E127" s="232" t="s">
        <v>21</v>
      </c>
      <c r="F127" s="233" t="s">
        <v>177</v>
      </c>
      <c r="G127" s="230"/>
      <c r="H127" s="234">
        <v>109.5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173</v>
      </c>
      <c r="AU127" s="240" t="s">
        <v>82</v>
      </c>
      <c r="AV127" s="13" t="s">
        <v>169</v>
      </c>
      <c r="AW127" s="13" t="s">
        <v>36</v>
      </c>
      <c r="AX127" s="13" t="s">
        <v>80</v>
      </c>
      <c r="AY127" s="240" t="s">
        <v>162</v>
      </c>
    </row>
    <row r="128" spans="2:65" s="1" customFormat="1" ht="20.45" customHeight="1">
      <c r="B128" s="40"/>
      <c r="C128" s="192" t="s">
        <v>214</v>
      </c>
      <c r="D128" s="192" t="s">
        <v>164</v>
      </c>
      <c r="E128" s="193" t="s">
        <v>215</v>
      </c>
      <c r="F128" s="194" t="s">
        <v>216</v>
      </c>
      <c r="G128" s="195" t="s">
        <v>167</v>
      </c>
      <c r="H128" s="196">
        <v>36</v>
      </c>
      <c r="I128" s="197"/>
      <c r="J128" s="198">
        <f>ROUND(I128*H128,2)</f>
        <v>0</v>
      </c>
      <c r="K128" s="194" t="s">
        <v>168</v>
      </c>
      <c r="L128" s="60"/>
      <c r="M128" s="199" t="s">
        <v>21</v>
      </c>
      <c r="N128" s="200" t="s">
        <v>43</v>
      </c>
      <c r="O128" s="41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23" t="s">
        <v>169</v>
      </c>
      <c r="AT128" s="23" t="s">
        <v>164</v>
      </c>
      <c r="AU128" s="23" t="s">
        <v>82</v>
      </c>
      <c r="AY128" s="23" t="s">
        <v>162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80</v>
      </c>
      <c r="BK128" s="203">
        <f>ROUND(I128*H128,2)</f>
        <v>0</v>
      </c>
      <c r="BL128" s="23" t="s">
        <v>169</v>
      </c>
      <c r="BM128" s="23" t="s">
        <v>1246</v>
      </c>
    </row>
    <row r="129" spans="2:65" s="1" customFormat="1" ht="27">
      <c r="B129" s="40"/>
      <c r="C129" s="62"/>
      <c r="D129" s="204" t="s">
        <v>171</v>
      </c>
      <c r="E129" s="62"/>
      <c r="F129" s="205" t="s">
        <v>218</v>
      </c>
      <c r="G129" s="62"/>
      <c r="H129" s="62"/>
      <c r="I129" s="162"/>
      <c r="J129" s="62"/>
      <c r="K129" s="62"/>
      <c r="L129" s="60"/>
      <c r="M129" s="206"/>
      <c r="N129" s="41"/>
      <c r="O129" s="41"/>
      <c r="P129" s="41"/>
      <c r="Q129" s="41"/>
      <c r="R129" s="41"/>
      <c r="S129" s="41"/>
      <c r="T129" s="77"/>
      <c r="AT129" s="23" t="s">
        <v>171</v>
      </c>
      <c r="AU129" s="23" t="s">
        <v>82</v>
      </c>
    </row>
    <row r="130" spans="2:65" s="11" customFormat="1">
      <c r="B130" s="207"/>
      <c r="C130" s="208"/>
      <c r="D130" s="204" t="s">
        <v>173</v>
      </c>
      <c r="E130" s="209" t="s">
        <v>21</v>
      </c>
      <c r="F130" s="210" t="s">
        <v>1240</v>
      </c>
      <c r="G130" s="208"/>
      <c r="H130" s="211" t="s">
        <v>21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173</v>
      </c>
      <c r="AU130" s="217" t="s">
        <v>82</v>
      </c>
      <c r="AV130" s="11" t="s">
        <v>80</v>
      </c>
      <c r="AW130" s="11" t="s">
        <v>36</v>
      </c>
      <c r="AX130" s="11" t="s">
        <v>72</v>
      </c>
      <c r="AY130" s="217" t="s">
        <v>162</v>
      </c>
    </row>
    <row r="131" spans="2:65" s="11" customFormat="1">
      <c r="B131" s="207"/>
      <c r="C131" s="208"/>
      <c r="D131" s="204" t="s">
        <v>173</v>
      </c>
      <c r="E131" s="209" t="s">
        <v>21</v>
      </c>
      <c r="F131" s="210" t="s">
        <v>219</v>
      </c>
      <c r="G131" s="208"/>
      <c r="H131" s="211" t="s">
        <v>21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173</v>
      </c>
      <c r="AU131" s="217" t="s">
        <v>82</v>
      </c>
      <c r="AV131" s="11" t="s">
        <v>80</v>
      </c>
      <c r="AW131" s="11" t="s">
        <v>36</v>
      </c>
      <c r="AX131" s="11" t="s">
        <v>72</v>
      </c>
      <c r="AY131" s="217" t="s">
        <v>162</v>
      </c>
    </row>
    <row r="132" spans="2:65" s="12" customFormat="1">
      <c r="B132" s="218"/>
      <c r="C132" s="219"/>
      <c r="D132" s="204" t="s">
        <v>173</v>
      </c>
      <c r="E132" s="220" t="s">
        <v>21</v>
      </c>
      <c r="F132" s="221" t="s">
        <v>222</v>
      </c>
      <c r="G132" s="219"/>
      <c r="H132" s="222">
        <v>36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173</v>
      </c>
      <c r="AU132" s="228" t="s">
        <v>82</v>
      </c>
      <c r="AV132" s="12" t="s">
        <v>82</v>
      </c>
      <c r="AW132" s="12" t="s">
        <v>36</v>
      </c>
      <c r="AX132" s="12" t="s">
        <v>72</v>
      </c>
      <c r="AY132" s="228" t="s">
        <v>162</v>
      </c>
    </row>
    <row r="133" spans="2:65" s="13" customFormat="1">
      <c r="B133" s="229"/>
      <c r="C133" s="230"/>
      <c r="D133" s="231" t="s">
        <v>173</v>
      </c>
      <c r="E133" s="232" t="s">
        <v>21</v>
      </c>
      <c r="F133" s="233" t="s">
        <v>177</v>
      </c>
      <c r="G133" s="230"/>
      <c r="H133" s="234">
        <v>36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173</v>
      </c>
      <c r="AU133" s="240" t="s">
        <v>82</v>
      </c>
      <c r="AV133" s="13" t="s">
        <v>169</v>
      </c>
      <c r="AW133" s="13" t="s">
        <v>36</v>
      </c>
      <c r="AX133" s="13" t="s">
        <v>80</v>
      </c>
      <c r="AY133" s="240" t="s">
        <v>162</v>
      </c>
    </row>
    <row r="134" spans="2:65" s="1" customFormat="1" ht="20.45" customHeight="1">
      <c r="B134" s="40"/>
      <c r="C134" s="192" t="s">
        <v>223</v>
      </c>
      <c r="D134" s="192" t="s">
        <v>164</v>
      </c>
      <c r="E134" s="193" t="s">
        <v>224</v>
      </c>
      <c r="F134" s="194" t="s">
        <v>225</v>
      </c>
      <c r="G134" s="195" t="s">
        <v>167</v>
      </c>
      <c r="H134" s="196">
        <v>7.2</v>
      </c>
      <c r="I134" s="197"/>
      <c r="J134" s="198">
        <f>ROUND(I134*H134,2)</f>
        <v>0</v>
      </c>
      <c r="K134" s="194" t="s">
        <v>168</v>
      </c>
      <c r="L134" s="60"/>
      <c r="M134" s="199" t="s">
        <v>21</v>
      </c>
      <c r="N134" s="200" t="s">
        <v>43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169</v>
      </c>
      <c r="AT134" s="23" t="s">
        <v>164</v>
      </c>
      <c r="AU134" s="23" t="s">
        <v>82</v>
      </c>
      <c r="AY134" s="23" t="s">
        <v>162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80</v>
      </c>
      <c r="BK134" s="203">
        <f>ROUND(I134*H134,2)</f>
        <v>0</v>
      </c>
      <c r="BL134" s="23" t="s">
        <v>169</v>
      </c>
      <c r="BM134" s="23" t="s">
        <v>1247</v>
      </c>
    </row>
    <row r="135" spans="2:65" s="1" customFormat="1" ht="40.5">
      <c r="B135" s="40"/>
      <c r="C135" s="62"/>
      <c r="D135" s="204" t="s">
        <v>171</v>
      </c>
      <c r="E135" s="62"/>
      <c r="F135" s="205" t="s">
        <v>227</v>
      </c>
      <c r="G135" s="62"/>
      <c r="H135" s="62"/>
      <c r="I135" s="162"/>
      <c r="J135" s="62"/>
      <c r="K135" s="62"/>
      <c r="L135" s="60"/>
      <c r="M135" s="206"/>
      <c r="N135" s="41"/>
      <c r="O135" s="41"/>
      <c r="P135" s="41"/>
      <c r="Q135" s="41"/>
      <c r="R135" s="41"/>
      <c r="S135" s="41"/>
      <c r="T135" s="77"/>
      <c r="AT135" s="23" t="s">
        <v>171</v>
      </c>
      <c r="AU135" s="23" t="s">
        <v>82</v>
      </c>
    </row>
    <row r="136" spans="2:65" s="11" customFormat="1">
      <c r="B136" s="207"/>
      <c r="C136" s="208"/>
      <c r="D136" s="204" t="s">
        <v>173</v>
      </c>
      <c r="E136" s="209" t="s">
        <v>21</v>
      </c>
      <c r="F136" s="210" t="s">
        <v>228</v>
      </c>
      <c r="G136" s="208"/>
      <c r="H136" s="211" t="s">
        <v>21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173</v>
      </c>
      <c r="AU136" s="217" t="s">
        <v>82</v>
      </c>
      <c r="AV136" s="11" t="s">
        <v>80</v>
      </c>
      <c r="AW136" s="11" t="s">
        <v>36</v>
      </c>
      <c r="AX136" s="11" t="s">
        <v>72</v>
      </c>
      <c r="AY136" s="217" t="s">
        <v>162</v>
      </c>
    </row>
    <row r="137" spans="2:65" s="11" customFormat="1">
      <c r="B137" s="207"/>
      <c r="C137" s="208"/>
      <c r="D137" s="204" t="s">
        <v>173</v>
      </c>
      <c r="E137" s="209" t="s">
        <v>21</v>
      </c>
      <c r="F137" s="210" t="s">
        <v>229</v>
      </c>
      <c r="G137" s="208"/>
      <c r="H137" s="211" t="s">
        <v>21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173</v>
      </c>
      <c r="AU137" s="217" t="s">
        <v>82</v>
      </c>
      <c r="AV137" s="11" t="s">
        <v>80</v>
      </c>
      <c r="AW137" s="11" t="s">
        <v>36</v>
      </c>
      <c r="AX137" s="11" t="s">
        <v>72</v>
      </c>
      <c r="AY137" s="217" t="s">
        <v>162</v>
      </c>
    </row>
    <row r="138" spans="2:65" s="12" customFormat="1">
      <c r="B138" s="218"/>
      <c r="C138" s="219"/>
      <c r="D138" s="204" t="s">
        <v>173</v>
      </c>
      <c r="E138" s="220" t="s">
        <v>21</v>
      </c>
      <c r="F138" s="221" t="s">
        <v>1248</v>
      </c>
      <c r="G138" s="219"/>
      <c r="H138" s="222">
        <v>7.2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173</v>
      </c>
      <c r="AU138" s="228" t="s">
        <v>82</v>
      </c>
      <c r="AV138" s="12" t="s">
        <v>82</v>
      </c>
      <c r="AW138" s="12" t="s">
        <v>36</v>
      </c>
      <c r="AX138" s="12" t="s">
        <v>72</v>
      </c>
      <c r="AY138" s="228" t="s">
        <v>162</v>
      </c>
    </row>
    <row r="139" spans="2:65" s="13" customFormat="1">
      <c r="B139" s="229"/>
      <c r="C139" s="230"/>
      <c r="D139" s="231" t="s">
        <v>173</v>
      </c>
      <c r="E139" s="232" t="s">
        <v>21</v>
      </c>
      <c r="F139" s="233" t="s">
        <v>177</v>
      </c>
      <c r="G139" s="230"/>
      <c r="H139" s="234">
        <v>7.2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173</v>
      </c>
      <c r="AU139" s="240" t="s">
        <v>82</v>
      </c>
      <c r="AV139" s="13" t="s">
        <v>169</v>
      </c>
      <c r="AW139" s="13" t="s">
        <v>36</v>
      </c>
      <c r="AX139" s="13" t="s">
        <v>80</v>
      </c>
      <c r="AY139" s="240" t="s">
        <v>162</v>
      </c>
    </row>
    <row r="140" spans="2:65" s="1" customFormat="1" ht="20.45" customHeight="1">
      <c r="B140" s="40"/>
      <c r="C140" s="192" t="s">
        <v>231</v>
      </c>
      <c r="D140" s="192" t="s">
        <v>164</v>
      </c>
      <c r="E140" s="193" t="s">
        <v>232</v>
      </c>
      <c r="F140" s="194" t="s">
        <v>233</v>
      </c>
      <c r="G140" s="195" t="s">
        <v>167</v>
      </c>
      <c r="H140" s="196">
        <v>37</v>
      </c>
      <c r="I140" s="197"/>
      <c r="J140" s="198">
        <f>ROUND(I140*H140,2)</f>
        <v>0</v>
      </c>
      <c r="K140" s="194" t="s">
        <v>168</v>
      </c>
      <c r="L140" s="60"/>
      <c r="M140" s="199" t="s">
        <v>21</v>
      </c>
      <c r="N140" s="200" t="s">
        <v>43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169</v>
      </c>
      <c r="AT140" s="23" t="s">
        <v>164</v>
      </c>
      <c r="AU140" s="23" t="s">
        <v>82</v>
      </c>
      <c r="AY140" s="23" t="s">
        <v>162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80</v>
      </c>
      <c r="BK140" s="203">
        <f>ROUND(I140*H140,2)</f>
        <v>0</v>
      </c>
      <c r="BL140" s="23" t="s">
        <v>169</v>
      </c>
      <c r="BM140" s="23" t="s">
        <v>1249</v>
      </c>
    </row>
    <row r="141" spans="2:65" s="1" customFormat="1" ht="27">
      <c r="B141" s="40"/>
      <c r="C141" s="62"/>
      <c r="D141" s="204" t="s">
        <v>171</v>
      </c>
      <c r="E141" s="62"/>
      <c r="F141" s="205" t="s">
        <v>235</v>
      </c>
      <c r="G141" s="62"/>
      <c r="H141" s="62"/>
      <c r="I141" s="162"/>
      <c r="J141" s="62"/>
      <c r="K141" s="62"/>
      <c r="L141" s="60"/>
      <c r="M141" s="206"/>
      <c r="N141" s="41"/>
      <c r="O141" s="41"/>
      <c r="P141" s="41"/>
      <c r="Q141" s="41"/>
      <c r="R141" s="41"/>
      <c r="S141" s="41"/>
      <c r="T141" s="77"/>
      <c r="AT141" s="23" t="s">
        <v>171</v>
      </c>
      <c r="AU141" s="23" t="s">
        <v>82</v>
      </c>
    </row>
    <row r="142" spans="2:65" s="11" customFormat="1">
      <c r="B142" s="207"/>
      <c r="C142" s="208"/>
      <c r="D142" s="204" t="s">
        <v>173</v>
      </c>
      <c r="E142" s="209" t="s">
        <v>21</v>
      </c>
      <c r="F142" s="210" t="s">
        <v>1240</v>
      </c>
      <c r="G142" s="208"/>
      <c r="H142" s="211" t="s">
        <v>21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173</v>
      </c>
      <c r="AU142" s="217" t="s">
        <v>82</v>
      </c>
      <c r="AV142" s="11" t="s">
        <v>80</v>
      </c>
      <c r="AW142" s="11" t="s">
        <v>36</v>
      </c>
      <c r="AX142" s="11" t="s">
        <v>72</v>
      </c>
      <c r="AY142" s="217" t="s">
        <v>162</v>
      </c>
    </row>
    <row r="143" spans="2:65" s="11" customFormat="1">
      <c r="B143" s="207"/>
      <c r="C143" s="208"/>
      <c r="D143" s="204" t="s">
        <v>173</v>
      </c>
      <c r="E143" s="209" t="s">
        <v>21</v>
      </c>
      <c r="F143" s="210" t="s">
        <v>236</v>
      </c>
      <c r="G143" s="208"/>
      <c r="H143" s="211" t="s">
        <v>21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173</v>
      </c>
      <c r="AU143" s="217" t="s">
        <v>82</v>
      </c>
      <c r="AV143" s="11" t="s">
        <v>80</v>
      </c>
      <c r="AW143" s="11" t="s">
        <v>36</v>
      </c>
      <c r="AX143" s="11" t="s">
        <v>72</v>
      </c>
      <c r="AY143" s="217" t="s">
        <v>162</v>
      </c>
    </row>
    <row r="144" spans="2:65" s="12" customFormat="1">
      <c r="B144" s="218"/>
      <c r="C144" s="219"/>
      <c r="D144" s="204" t="s">
        <v>173</v>
      </c>
      <c r="E144" s="220" t="s">
        <v>21</v>
      </c>
      <c r="F144" s="221" t="s">
        <v>422</v>
      </c>
      <c r="G144" s="219"/>
      <c r="H144" s="222">
        <v>37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173</v>
      </c>
      <c r="AU144" s="228" t="s">
        <v>82</v>
      </c>
      <c r="AV144" s="12" t="s">
        <v>82</v>
      </c>
      <c r="AW144" s="12" t="s">
        <v>36</v>
      </c>
      <c r="AX144" s="12" t="s">
        <v>72</v>
      </c>
      <c r="AY144" s="228" t="s">
        <v>162</v>
      </c>
    </row>
    <row r="145" spans="2:65" s="13" customFormat="1">
      <c r="B145" s="229"/>
      <c r="C145" s="230"/>
      <c r="D145" s="231" t="s">
        <v>173</v>
      </c>
      <c r="E145" s="232" t="s">
        <v>21</v>
      </c>
      <c r="F145" s="233" t="s">
        <v>177</v>
      </c>
      <c r="G145" s="230"/>
      <c r="H145" s="234">
        <v>37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173</v>
      </c>
      <c r="AU145" s="240" t="s">
        <v>82</v>
      </c>
      <c r="AV145" s="13" t="s">
        <v>169</v>
      </c>
      <c r="AW145" s="13" t="s">
        <v>36</v>
      </c>
      <c r="AX145" s="13" t="s">
        <v>80</v>
      </c>
      <c r="AY145" s="240" t="s">
        <v>162</v>
      </c>
    </row>
    <row r="146" spans="2:65" s="1" customFormat="1" ht="20.45" customHeight="1">
      <c r="B146" s="40"/>
      <c r="C146" s="192" t="s">
        <v>238</v>
      </c>
      <c r="D146" s="192" t="s">
        <v>164</v>
      </c>
      <c r="E146" s="193" t="s">
        <v>239</v>
      </c>
      <c r="F146" s="194" t="s">
        <v>240</v>
      </c>
      <c r="G146" s="195" t="s">
        <v>167</v>
      </c>
      <c r="H146" s="196">
        <v>7.4</v>
      </c>
      <c r="I146" s="197"/>
      <c r="J146" s="198">
        <f>ROUND(I146*H146,2)</f>
        <v>0</v>
      </c>
      <c r="K146" s="194" t="s">
        <v>168</v>
      </c>
      <c r="L146" s="60"/>
      <c r="M146" s="199" t="s">
        <v>21</v>
      </c>
      <c r="N146" s="200" t="s">
        <v>43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169</v>
      </c>
      <c r="AT146" s="23" t="s">
        <v>164</v>
      </c>
      <c r="AU146" s="23" t="s">
        <v>82</v>
      </c>
      <c r="AY146" s="23" t="s">
        <v>162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80</v>
      </c>
      <c r="BK146" s="203">
        <f>ROUND(I146*H146,2)</f>
        <v>0</v>
      </c>
      <c r="BL146" s="23" t="s">
        <v>169</v>
      </c>
      <c r="BM146" s="23" t="s">
        <v>1250</v>
      </c>
    </row>
    <row r="147" spans="2:65" s="1" customFormat="1" ht="27">
      <c r="B147" s="40"/>
      <c r="C147" s="62"/>
      <c r="D147" s="204" t="s">
        <v>171</v>
      </c>
      <c r="E147" s="62"/>
      <c r="F147" s="205" t="s">
        <v>242</v>
      </c>
      <c r="G147" s="62"/>
      <c r="H147" s="62"/>
      <c r="I147" s="162"/>
      <c r="J147" s="62"/>
      <c r="K147" s="62"/>
      <c r="L147" s="60"/>
      <c r="M147" s="206"/>
      <c r="N147" s="41"/>
      <c r="O147" s="41"/>
      <c r="P147" s="41"/>
      <c r="Q147" s="41"/>
      <c r="R147" s="41"/>
      <c r="S147" s="41"/>
      <c r="T147" s="77"/>
      <c r="AT147" s="23" t="s">
        <v>171</v>
      </c>
      <c r="AU147" s="23" t="s">
        <v>82</v>
      </c>
    </row>
    <row r="148" spans="2:65" s="11" customFormat="1">
      <c r="B148" s="207"/>
      <c r="C148" s="208"/>
      <c r="D148" s="204" t="s">
        <v>173</v>
      </c>
      <c r="E148" s="209" t="s">
        <v>21</v>
      </c>
      <c r="F148" s="210" t="s">
        <v>243</v>
      </c>
      <c r="G148" s="208"/>
      <c r="H148" s="211" t="s">
        <v>21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173</v>
      </c>
      <c r="AU148" s="217" t="s">
        <v>82</v>
      </c>
      <c r="AV148" s="11" t="s">
        <v>80</v>
      </c>
      <c r="AW148" s="11" t="s">
        <v>36</v>
      </c>
      <c r="AX148" s="11" t="s">
        <v>72</v>
      </c>
      <c r="AY148" s="217" t="s">
        <v>162</v>
      </c>
    </row>
    <row r="149" spans="2:65" s="11" customFormat="1">
      <c r="B149" s="207"/>
      <c r="C149" s="208"/>
      <c r="D149" s="204" t="s">
        <v>173</v>
      </c>
      <c r="E149" s="209" t="s">
        <v>21</v>
      </c>
      <c r="F149" s="210" t="s">
        <v>229</v>
      </c>
      <c r="G149" s="208"/>
      <c r="H149" s="211" t="s">
        <v>21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173</v>
      </c>
      <c r="AU149" s="217" t="s">
        <v>82</v>
      </c>
      <c r="AV149" s="11" t="s">
        <v>80</v>
      </c>
      <c r="AW149" s="11" t="s">
        <v>36</v>
      </c>
      <c r="AX149" s="11" t="s">
        <v>72</v>
      </c>
      <c r="AY149" s="217" t="s">
        <v>162</v>
      </c>
    </row>
    <row r="150" spans="2:65" s="12" customFormat="1">
      <c r="B150" s="218"/>
      <c r="C150" s="219"/>
      <c r="D150" s="204" t="s">
        <v>173</v>
      </c>
      <c r="E150" s="220" t="s">
        <v>21</v>
      </c>
      <c r="F150" s="221" t="s">
        <v>1251</v>
      </c>
      <c r="G150" s="219"/>
      <c r="H150" s="222">
        <v>7.4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173</v>
      </c>
      <c r="AU150" s="228" t="s">
        <v>82</v>
      </c>
      <c r="AV150" s="12" t="s">
        <v>82</v>
      </c>
      <c r="AW150" s="12" t="s">
        <v>36</v>
      </c>
      <c r="AX150" s="12" t="s">
        <v>72</v>
      </c>
      <c r="AY150" s="228" t="s">
        <v>162</v>
      </c>
    </row>
    <row r="151" spans="2:65" s="13" customFormat="1">
      <c r="B151" s="229"/>
      <c r="C151" s="230"/>
      <c r="D151" s="231" t="s">
        <v>173</v>
      </c>
      <c r="E151" s="232" t="s">
        <v>21</v>
      </c>
      <c r="F151" s="233" t="s">
        <v>177</v>
      </c>
      <c r="G151" s="230"/>
      <c r="H151" s="234">
        <v>7.4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173</v>
      </c>
      <c r="AU151" s="240" t="s">
        <v>82</v>
      </c>
      <c r="AV151" s="13" t="s">
        <v>169</v>
      </c>
      <c r="AW151" s="13" t="s">
        <v>36</v>
      </c>
      <c r="AX151" s="13" t="s">
        <v>80</v>
      </c>
      <c r="AY151" s="240" t="s">
        <v>162</v>
      </c>
    </row>
    <row r="152" spans="2:65" s="1" customFormat="1" ht="20.45" customHeight="1">
      <c r="B152" s="40"/>
      <c r="C152" s="192" t="s">
        <v>245</v>
      </c>
      <c r="D152" s="192" t="s">
        <v>164</v>
      </c>
      <c r="E152" s="193" t="s">
        <v>260</v>
      </c>
      <c r="F152" s="194" t="s">
        <v>261</v>
      </c>
      <c r="G152" s="195" t="s">
        <v>262</v>
      </c>
      <c r="H152" s="196">
        <v>19</v>
      </c>
      <c r="I152" s="197"/>
      <c r="J152" s="198">
        <f>ROUND(I152*H152,2)</f>
        <v>0</v>
      </c>
      <c r="K152" s="194" t="s">
        <v>168</v>
      </c>
      <c r="L152" s="60"/>
      <c r="M152" s="199" t="s">
        <v>21</v>
      </c>
      <c r="N152" s="200" t="s">
        <v>43</v>
      </c>
      <c r="O152" s="41"/>
      <c r="P152" s="201">
        <f>O152*H152</f>
        <v>0</v>
      </c>
      <c r="Q152" s="201">
        <v>6.9999999999999999E-4</v>
      </c>
      <c r="R152" s="201">
        <f>Q152*H152</f>
        <v>1.3299999999999999E-2</v>
      </c>
      <c r="S152" s="201">
        <v>0</v>
      </c>
      <c r="T152" s="202">
        <f>S152*H152</f>
        <v>0</v>
      </c>
      <c r="AR152" s="23" t="s">
        <v>169</v>
      </c>
      <c r="AT152" s="23" t="s">
        <v>164</v>
      </c>
      <c r="AU152" s="23" t="s">
        <v>82</v>
      </c>
      <c r="AY152" s="23" t="s">
        <v>162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80</v>
      </c>
      <c r="BK152" s="203">
        <f>ROUND(I152*H152,2)</f>
        <v>0</v>
      </c>
      <c r="BL152" s="23" t="s">
        <v>169</v>
      </c>
      <c r="BM152" s="23" t="s">
        <v>1252</v>
      </c>
    </row>
    <row r="153" spans="2:65" s="1" customFormat="1">
      <c r="B153" s="40"/>
      <c r="C153" s="62"/>
      <c r="D153" s="204" t="s">
        <v>171</v>
      </c>
      <c r="E153" s="62"/>
      <c r="F153" s="205" t="s">
        <v>264</v>
      </c>
      <c r="G153" s="62"/>
      <c r="H153" s="62"/>
      <c r="I153" s="162"/>
      <c r="J153" s="62"/>
      <c r="K153" s="62"/>
      <c r="L153" s="60"/>
      <c r="M153" s="206"/>
      <c r="N153" s="41"/>
      <c r="O153" s="41"/>
      <c r="P153" s="41"/>
      <c r="Q153" s="41"/>
      <c r="R153" s="41"/>
      <c r="S153" s="41"/>
      <c r="T153" s="77"/>
      <c r="AT153" s="23" t="s">
        <v>171</v>
      </c>
      <c r="AU153" s="23" t="s">
        <v>82</v>
      </c>
    </row>
    <row r="154" spans="2:65" s="11" customFormat="1">
      <c r="B154" s="207"/>
      <c r="C154" s="208"/>
      <c r="D154" s="204" t="s">
        <v>173</v>
      </c>
      <c r="E154" s="209" t="s">
        <v>21</v>
      </c>
      <c r="F154" s="210" t="s">
        <v>1240</v>
      </c>
      <c r="G154" s="208"/>
      <c r="H154" s="211" t="s">
        <v>21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173</v>
      </c>
      <c r="AU154" s="217" t="s">
        <v>82</v>
      </c>
      <c r="AV154" s="11" t="s">
        <v>80</v>
      </c>
      <c r="AW154" s="11" t="s">
        <v>36</v>
      </c>
      <c r="AX154" s="11" t="s">
        <v>72</v>
      </c>
      <c r="AY154" s="217" t="s">
        <v>162</v>
      </c>
    </row>
    <row r="155" spans="2:65" s="12" customFormat="1">
      <c r="B155" s="218"/>
      <c r="C155" s="219"/>
      <c r="D155" s="204" t="s">
        <v>173</v>
      </c>
      <c r="E155" s="220" t="s">
        <v>21</v>
      </c>
      <c r="F155" s="221" t="s">
        <v>176</v>
      </c>
      <c r="G155" s="219"/>
      <c r="H155" s="222">
        <v>19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173</v>
      </c>
      <c r="AU155" s="228" t="s">
        <v>82</v>
      </c>
      <c r="AV155" s="12" t="s">
        <v>82</v>
      </c>
      <c r="AW155" s="12" t="s">
        <v>36</v>
      </c>
      <c r="AX155" s="12" t="s">
        <v>72</v>
      </c>
      <c r="AY155" s="228" t="s">
        <v>162</v>
      </c>
    </row>
    <row r="156" spans="2:65" s="13" customFormat="1">
      <c r="B156" s="229"/>
      <c r="C156" s="230"/>
      <c r="D156" s="231" t="s">
        <v>173</v>
      </c>
      <c r="E156" s="232" t="s">
        <v>21</v>
      </c>
      <c r="F156" s="233" t="s">
        <v>177</v>
      </c>
      <c r="G156" s="230"/>
      <c r="H156" s="234">
        <v>19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173</v>
      </c>
      <c r="AU156" s="240" t="s">
        <v>82</v>
      </c>
      <c r="AV156" s="13" t="s">
        <v>169</v>
      </c>
      <c r="AW156" s="13" t="s">
        <v>36</v>
      </c>
      <c r="AX156" s="13" t="s">
        <v>80</v>
      </c>
      <c r="AY156" s="240" t="s">
        <v>162</v>
      </c>
    </row>
    <row r="157" spans="2:65" s="1" customFormat="1" ht="20.45" customHeight="1">
      <c r="B157" s="40"/>
      <c r="C157" s="192" t="s">
        <v>252</v>
      </c>
      <c r="D157" s="192" t="s">
        <v>164</v>
      </c>
      <c r="E157" s="193" t="s">
        <v>266</v>
      </c>
      <c r="F157" s="194" t="s">
        <v>267</v>
      </c>
      <c r="G157" s="195" t="s">
        <v>262</v>
      </c>
      <c r="H157" s="196">
        <v>19</v>
      </c>
      <c r="I157" s="197"/>
      <c r="J157" s="198">
        <f>ROUND(I157*H157,2)</f>
        <v>0</v>
      </c>
      <c r="K157" s="194" t="s">
        <v>168</v>
      </c>
      <c r="L157" s="60"/>
      <c r="M157" s="199" t="s">
        <v>21</v>
      </c>
      <c r="N157" s="200" t="s">
        <v>43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3" t="s">
        <v>169</v>
      </c>
      <c r="AT157" s="23" t="s">
        <v>164</v>
      </c>
      <c r="AU157" s="23" t="s">
        <v>82</v>
      </c>
      <c r="AY157" s="23" t="s">
        <v>162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80</v>
      </c>
      <c r="BK157" s="203">
        <f>ROUND(I157*H157,2)</f>
        <v>0</v>
      </c>
      <c r="BL157" s="23" t="s">
        <v>169</v>
      </c>
      <c r="BM157" s="23" t="s">
        <v>1253</v>
      </c>
    </row>
    <row r="158" spans="2:65" s="1" customFormat="1" ht="27">
      <c r="B158" s="40"/>
      <c r="C158" s="62"/>
      <c r="D158" s="204" t="s">
        <v>171</v>
      </c>
      <c r="E158" s="62"/>
      <c r="F158" s="205" t="s">
        <v>269</v>
      </c>
      <c r="G158" s="62"/>
      <c r="H158" s="62"/>
      <c r="I158" s="162"/>
      <c r="J158" s="62"/>
      <c r="K158" s="62"/>
      <c r="L158" s="60"/>
      <c r="M158" s="206"/>
      <c r="N158" s="41"/>
      <c r="O158" s="41"/>
      <c r="P158" s="41"/>
      <c r="Q158" s="41"/>
      <c r="R158" s="41"/>
      <c r="S158" s="41"/>
      <c r="T158" s="77"/>
      <c r="AT158" s="23" t="s">
        <v>171</v>
      </c>
      <c r="AU158" s="23" t="s">
        <v>82</v>
      </c>
    </row>
    <row r="159" spans="2:65" s="11" customFormat="1">
      <c r="B159" s="207"/>
      <c r="C159" s="208"/>
      <c r="D159" s="204" t="s">
        <v>173</v>
      </c>
      <c r="E159" s="209" t="s">
        <v>21</v>
      </c>
      <c r="F159" s="210" t="s">
        <v>1240</v>
      </c>
      <c r="G159" s="208"/>
      <c r="H159" s="211" t="s">
        <v>21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173</v>
      </c>
      <c r="AU159" s="217" t="s">
        <v>82</v>
      </c>
      <c r="AV159" s="11" t="s">
        <v>80</v>
      </c>
      <c r="AW159" s="11" t="s">
        <v>36</v>
      </c>
      <c r="AX159" s="11" t="s">
        <v>72</v>
      </c>
      <c r="AY159" s="217" t="s">
        <v>162</v>
      </c>
    </row>
    <row r="160" spans="2:65" s="12" customFormat="1">
      <c r="B160" s="218"/>
      <c r="C160" s="219"/>
      <c r="D160" s="204" t="s">
        <v>173</v>
      </c>
      <c r="E160" s="220" t="s">
        <v>21</v>
      </c>
      <c r="F160" s="221" t="s">
        <v>176</v>
      </c>
      <c r="G160" s="219"/>
      <c r="H160" s="222">
        <v>19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173</v>
      </c>
      <c r="AU160" s="228" t="s">
        <v>82</v>
      </c>
      <c r="AV160" s="12" t="s">
        <v>82</v>
      </c>
      <c r="AW160" s="12" t="s">
        <v>36</v>
      </c>
      <c r="AX160" s="12" t="s">
        <v>72</v>
      </c>
      <c r="AY160" s="228" t="s">
        <v>162</v>
      </c>
    </row>
    <row r="161" spans="2:65" s="13" customFormat="1">
      <c r="B161" s="229"/>
      <c r="C161" s="230"/>
      <c r="D161" s="231" t="s">
        <v>173</v>
      </c>
      <c r="E161" s="232" t="s">
        <v>21</v>
      </c>
      <c r="F161" s="233" t="s">
        <v>177</v>
      </c>
      <c r="G161" s="230"/>
      <c r="H161" s="234">
        <v>19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173</v>
      </c>
      <c r="AU161" s="240" t="s">
        <v>82</v>
      </c>
      <c r="AV161" s="13" t="s">
        <v>169</v>
      </c>
      <c r="AW161" s="13" t="s">
        <v>36</v>
      </c>
      <c r="AX161" s="13" t="s">
        <v>80</v>
      </c>
      <c r="AY161" s="240" t="s">
        <v>162</v>
      </c>
    </row>
    <row r="162" spans="2:65" s="1" customFormat="1" ht="20.45" customHeight="1">
      <c r="B162" s="40"/>
      <c r="C162" s="192" t="s">
        <v>259</v>
      </c>
      <c r="D162" s="192" t="s">
        <v>164</v>
      </c>
      <c r="E162" s="193" t="s">
        <v>270</v>
      </c>
      <c r="F162" s="194" t="s">
        <v>271</v>
      </c>
      <c r="G162" s="195" t="s">
        <v>262</v>
      </c>
      <c r="H162" s="196">
        <v>19</v>
      </c>
      <c r="I162" s="197"/>
      <c r="J162" s="198">
        <f>ROUND(I162*H162,2)</f>
        <v>0</v>
      </c>
      <c r="K162" s="194" t="s">
        <v>168</v>
      </c>
      <c r="L162" s="60"/>
      <c r="M162" s="199" t="s">
        <v>21</v>
      </c>
      <c r="N162" s="200" t="s">
        <v>43</v>
      </c>
      <c r="O162" s="41"/>
      <c r="P162" s="201">
        <f>O162*H162</f>
        <v>0</v>
      </c>
      <c r="Q162" s="201">
        <v>7.9000000000000001E-4</v>
      </c>
      <c r="R162" s="201">
        <f>Q162*H162</f>
        <v>1.5010000000000001E-2</v>
      </c>
      <c r="S162" s="201">
        <v>0</v>
      </c>
      <c r="T162" s="202">
        <f>S162*H162</f>
        <v>0</v>
      </c>
      <c r="AR162" s="23" t="s">
        <v>169</v>
      </c>
      <c r="AT162" s="23" t="s">
        <v>164</v>
      </c>
      <c r="AU162" s="23" t="s">
        <v>82</v>
      </c>
      <c r="AY162" s="23" t="s">
        <v>162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80</v>
      </c>
      <c r="BK162" s="203">
        <f>ROUND(I162*H162,2)</f>
        <v>0</v>
      </c>
      <c r="BL162" s="23" t="s">
        <v>169</v>
      </c>
      <c r="BM162" s="23" t="s">
        <v>1254</v>
      </c>
    </row>
    <row r="163" spans="2:65" s="1" customFormat="1" ht="27">
      <c r="B163" s="40"/>
      <c r="C163" s="62"/>
      <c r="D163" s="204" t="s">
        <v>171</v>
      </c>
      <c r="E163" s="62"/>
      <c r="F163" s="205" t="s">
        <v>273</v>
      </c>
      <c r="G163" s="62"/>
      <c r="H163" s="62"/>
      <c r="I163" s="162"/>
      <c r="J163" s="62"/>
      <c r="K163" s="62"/>
      <c r="L163" s="60"/>
      <c r="M163" s="206"/>
      <c r="N163" s="41"/>
      <c r="O163" s="41"/>
      <c r="P163" s="41"/>
      <c r="Q163" s="41"/>
      <c r="R163" s="41"/>
      <c r="S163" s="41"/>
      <c r="T163" s="77"/>
      <c r="AT163" s="23" t="s">
        <v>171</v>
      </c>
      <c r="AU163" s="23" t="s">
        <v>82</v>
      </c>
    </row>
    <row r="164" spans="2:65" s="11" customFormat="1">
      <c r="B164" s="207"/>
      <c r="C164" s="208"/>
      <c r="D164" s="204" t="s">
        <v>173</v>
      </c>
      <c r="E164" s="209" t="s">
        <v>21</v>
      </c>
      <c r="F164" s="210" t="s">
        <v>1240</v>
      </c>
      <c r="G164" s="208"/>
      <c r="H164" s="211" t="s">
        <v>21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173</v>
      </c>
      <c r="AU164" s="217" t="s">
        <v>82</v>
      </c>
      <c r="AV164" s="11" t="s">
        <v>80</v>
      </c>
      <c r="AW164" s="11" t="s">
        <v>36</v>
      </c>
      <c r="AX164" s="11" t="s">
        <v>72</v>
      </c>
      <c r="AY164" s="217" t="s">
        <v>162</v>
      </c>
    </row>
    <row r="165" spans="2:65" s="12" customFormat="1">
      <c r="B165" s="218"/>
      <c r="C165" s="219"/>
      <c r="D165" s="204" t="s">
        <v>173</v>
      </c>
      <c r="E165" s="220" t="s">
        <v>21</v>
      </c>
      <c r="F165" s="221" t="s">
        <v>176</v>
      </c>
      <c r="G165" s="219"/>
      <c r="H165" s="222">
        <v>19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173</v>
      </c>
      <c r="AU165" s="228" t="s">
        <v>82</v>
      </c>
      <c r="AV165" s="12" t="s">
        <v>82</v>
      </c>
      <c r="AW165" s="12" t="s">
        <v>36</v>
      </c>
      <c r="AX165" s="12" t="s">
        <v>72</v>
      </c>
      <c r="AY165" s="228" t="s">
        <v>162</v>
      </c>
    </row>
    <row r="166" spans="2:65" s="13" customFormat="1">
      <c r="B166" s="229"/>
      <c r="C166" s="230"/>
      <c r="D166" s="231" t="s">
        <v>173</v>
      </c>
      <c r="E166" s="232" t="s">
        <v>21</v>
      </c>
      <c r="F166" s="233" t="s">
        <v>177</v>
      </c>
      <c r="G166" s="230"/>
      <c r="H166" s="234">
        <v>19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173</v>
      </c>
      <c r="AU166" s="240" t="s">
        <v>82</v>
      </c>
      <c r="AV166" s="13" t="s">
        <v>169</v>
      </c>
      <c r="AW166" s="13" t="s">
        <v>36</v>
      </c>
      <c r="AX166" s="13" t="s">
        <v>80</v>
      </c>
      <c r="AY166" s="240" t="s">
        <v>162</v>
      </c>
    </row>
    <row r="167" spans="2:65" s="1" customFormat="1" ht="20.45" customHeight="1">
      <c r="B167" s="40"/>
      <c r="C167" s="192" t="s">
        <v>265</v>
      </c>
      <c r="D167" s="192" t="s">
        <v>164</v>
      </c>
      <c r="E167" s="193" t="s">
        <v>275</v>
      </c>
      <c r="F167" s="194" t="s">
        <v>276</v>
      </c>
      <c r="G167" s="195" t="s">
        <v>262</v>
      </c>
      <c r="H167" s="196">
        <v>19</v>
      </c>
      <c r="I167" s="197"/>
      <c r="J167" s="198">
        <f>ROUND(I167*H167,2)</f>
        <v>0</v>
      </c>
      <c r="K167" s="194" t="s">
        <v>168</v>
      </c>
      <c r="L167" s="60"/>
      <c r="M167" s="199" t="s">
        <v>21</v>
      </c>
      <c r="N167" s="200" t="s">
        <v>43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169</v>
      </c>
      <c r="AT167" s="23" t="s">
        <v>164</v>
      </c>
      <c r="AU167" s="23" t="s">
        <v>82</v>
      </c>
      <c r="AY167" s="23" t="s">
        <v>162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80</v>
      </c>
      <c r="BK167" s="203">
        <f>ROUND(I167*H167,2)</f>
        <v>0</v>
      </c>
      <c r="BL167" s="23" t="s">
        <v>169</v>
      </c>
      <c r="BM167" s="23" t="s">
        <v>1255</v>
      </c>
    </row>
    <row r="168" spans="2:65" s="1" customFormat="1" ht="27">
      <c r="B168" s="40"/>
      <c r="C168" s="62"/>
      <c r="D168" s="204" t="s">
        <v>171</v>
      </c>
      <c r="E168" s="62"/>
      <c r="F168" s="205" t="s">
        <v>278</v>
      </c>
      <c r="G168" s="62"/>
      <c r="H168" s="62"/>
      <c r="I168" s="162"/>
      <c r="J168" s="62"/>
      <c r="K168" s="62"/>
      <c r="L168" s="60"/>
      <c r="M168" s="206"/>
      <c r="N168" s="41"/>
      <c r="O168" s="41"/>
      <c r="P168" s="41"/>
      <c r="Q168" s="41"/>
      <c r="R168" s="41"/>
      <c r="S168" s="41"/>
      <c r="T168" s="77"/>
      <c r="AT168" s="23" t="s">
        <v>171</v>
      </c>
      <c r="AU168" s="23" t="s">
        <v>82</v>
      </c>
    </row>
    <row r="169" spans="2:65" s="11" customFormat="1">
      <c r="B169" s="207"/>
      <c r="C169" s="208"/>
      <c r="D169" s="204" t="s">
        <v>173</v>
      </c>
      <c r="E169" s="209" t="s">
        <v>21</v>
      </c>
      <c r="F169" s="210" t="s">
        <v>1240</v>
      </c>
      <c r="G169" s="208"/>
      <c r="H169" s="211" t="s">
        <v>21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173</v>
      </c>
      <c r="AU169" s="217" t="s">
        <v>82</v>
      </c>
      <c r="AV169" s="11" t="s">
        <v>80</v>
      </c>
      <c r="AW169" s="11" t="s">
        <v>36</v>
      </c>
      <c r="AX169" s="11" t="s">
        <v>72</v>
      </c>
      <c r="AY169" s="217" t="s">
        <v>162</v>
      </c>
    </row>
    <row r="170" spans="2:65" s="12" customFormat="1">
      <c r="B170" s="218"/>
      <c r="C170" s="219"/>
      <c r="D170" s="204" t="s">
        <v>173</v>
      </c>
      <c r="E170" s="220" t="s">
        <v>21</v>
      </c>
      <c r="F170" s="221" t="s">
        <v>176</v>
      </c>
      <c r="G170" s="219"/>
      <c r="H170" s="222">
        <v>19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173</v>
      </c>
      <c r="AU170" s="228" t="s">
        <v>82</v>
      </c>
      <c r="AV170" s="12" t="s">
        <v>82</v>
      </c>
      <c r="AW170" s="12" t="s">
        <v>36</v>
      </c>
      <c r="AX170" s="12" t="s">
        <v>72</v>
      </c>
      <c r="AY170" s="228" t="s">
        <v>162</v>
      </c>
    </row>
    <row r="171" spans="2:65" s="13" customFormat="1">
      <c r="B171" s="229"/>
      <c r="C171" s="230"/>
      <c r="D171" s="231" t="s">
        <v>173</v>
      </c>
      <c r="E171" s="232" t="s">
        <v>21</v>
      </c>
      <c r="F171" s="233" t="s">
        <v>177</v>
      </c>
      <c r="G171" s="230"/>
      <c r="H171" s="234">
        <v>19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173</v>
      </c>
      <c r="AU171" s="240" t="s">
        <v>82</v>
      </c>
      <c r="AV171" s="13" t="s">
        <v>169</v>
      </c>
      <c r="AW171" s="13" t="s">
        <v>36</v>
      </c>
      <c r="AX171" s="13" t="s">
        <v>80</v>
      </c>
      <c r="AY171" s="240" t="s">
        <v>162</v>
      </c>
    </row>
    <row r="172" spans="2:65" s="1" customFormat="1" ht="20.45" customHeight="1">
      <c r="B172" s="40"/>
      <c r="C172" s="192" t="s">
        <v>10</v>
      </c>
      <c r="D172" s="192" t="s">
        <v>164</v>
      </c>
      <c r="E172" s="193" t="s">
        <v>288</v>
      </c>
      <c r="F172" s="194" t="s">
        <v>289</v>
      </c>
      <c r="G172" s="195" t="s">
        <v>282</v>
      </c>
      <c r="H172" s="196">
        <v>119</v>
      </c>
      <c r="I172" s="197"/>
      <c r="J172" s="198">
        <f>ROUND(I172*H172,2)</f>
        <v>0</v>
      </c>
      <c r="K172" s="194" t="s">
        <v>168</v>
      </c>
      <c r="L172" s="60"/>
      <c r="M172" s="199" t="s">
        <v>21</v>
      </c>
      <c r="N172" s="200" t="s">
        <v>43</v>
      </c>
      <c r="O172" s="41"/>
      <c r="P172" s="201">
        <f>O172*H172</f>
        <v>0</v>
      </c>
      <c r="Q172" s="201">
        <v>1.9E-2</v>
      </c>
      <c r="R172" s="201">
        <f>Q172*H172</f>
        <v>2.2610000000000001</v>
      </c>
      <c r="S172" s="201">
        <v>0</v>
      </c>
      <c r="T172" s="202">
        <f>S172*H172</f>
        <v>0</v>
      </c>
      <c r="AR172" s="23" t="s">
        <v>169</v>
      </c>
      <c r="AT172" s="23" t="s">
        <v>164</v>
      </c>
      <c r="AU172" s="23" t="s">
        <v>82</v>
      </c>
      <c r="AY172" s="23" t="s">
        <v>162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80</v>
      </c>
      <c r="BK172" s="203">
        <f>ROUND(I172*H172,2)</f>
        <v>0</v>
      </c>
      <c r="BL172" s="23" t="s">
        <v>169</v>
      </c>
      <c r="BM172" s="23" t="s">
        <v>1256</v>
      </c>
    </row>
    <row r="173" spans="2:65" s="1" customFormat="1" ht="27">
      <c r="B173" s="40"/>
      <c r="C173" s="62"/>
      <c r="D173" s="204" t="s">
        <v>171</v>
      </c>
      <c r="E173" s="62"/>
      <c r="F173" s="205" t="s">
        <v>291</v>
      </c>
      <c r="G173" s="62"/>
      <c r="H173" s="62"/>
      <c r="I173" s="162"/>
      <c r="J173" s="62"/>
      <c r="K173" s="62"/>
      <c r="L173" s="60"/>
      <c r="M173" s="206"/>
      <c r="N173" s="41"/>
      <c r="O173" s="41"/>
      <c r="P173" s="41"/>
      <c r="Q173" s="41"/>
      <c r="R173" s="41"/>
      <c r="S173" s="41"/>
      <c r="T173" s="77"/>
      <c r="AT173" s="23" t="s">
        <v>171</v>
      </c>
      <c r="AU173" s="23" t="s">
        <v>82</v>
      </c>
    </row>
    <row r="174" spans="2:65" s="11" customFormat="1">
      <c r="B174" s="207"/>
      <c r="C174" s="208"/>
      <c r="D174" s="204" t="s">
        <v>173</v>
      </c>
      <c r="E174" s="209" t="s">
        <v>21</v>
      </c>
      <c r="F174" s="210" t="s">
        <v>1240</v>
      </c>
      <c r="G174" s="208"/>
      <c r="H174" s="211" t="s">
        <v>21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173</v>
      </c>
      <c r="AU174" s="217" t="s">
        <v>82</v>
      </c>
      <c r="AV174" s="11" t="s">
        <v>80</v>
      </c>
      <c r="AW174" s="11" t="s">
        <v>36</v>
      </c>
      <c r="AX174" s="11" t="s">
        <v>72</v>
      </c>
      <c r="AY174" s="217" t="s">
        <v>162</v>
      </c>
    </row>
    <row r="175" spans="2:65" s="11" customFormat="1">
      <c r="B175" s="207"/>
      <c r="C175" s="208"/>
      <c r="D175" s="204" t="s">
        <v>173</v>
      </c>
      <c r="E175" s="209" t="s">
        <v>21</v>
      </c>
      <c r="F175" s="210" t="s">
        <v>1257</v>
      </c>
      <c r="G175" s="208"/>
      <c r="H175" s="211" t="s">
        <v>21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173</v>
      </c>
      <c r="AU175" s="217" t="s">
        <v>82</v>
      </c>
      <c r="AV175" s="11" t="s">
        <v>80</v>
      </c>
      <c r="AW175" s="11" t="s">
        <v>36</v>
      </c>
      <c r="AX175" s="11" t="s">
        <v>72</v>
      </c>
      <c r="AY175" s="217" t="s">
        <v>162</v>
      </c>
    </row>
    <row r="176" spans="2:65" s="12" customFormat="1">
      <c r="B176" s="218"/>
      <c r="C176" s="219"/>
      <c r="D176" s="204" t="s">
        <v>173</v>
      </c>
      <c r="E176" s="220" t="s">
        <v>21</v>
      </c>
      <c r="F176" s="221" t="s">
        <v>1258</v>
      </c>
      <c r="G176" s="219"/>
      <c r="H176" s="222">
        <v>59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173</v>
      </c>
      <c r="AU176" s="228" t="s">
        <v>82</v>
      </c>
      <c r="AV176" s="12" t="s">
        <v>82</v>
      </c>
      <c r="AW176" s="12" t="s">
        <v>36</v>
      </c>
      <c r="AX176" s="12" t="s">
        <v>72</v>
      </c>
      <c r="AY176" s="228" t="s">
        <v>162</v>
      </c>
    </row>
    <row r="177" spans="2:65" s="12" customFormat="1">
      <c r="B177" s="218"/>
      <c r="C177" s="219"/>
      <c r="D177" s="204" t="s">
        <v>173</v>
      </c>
      <c r="E177" s="220" t="s">
        <v>21</v>
      </c>
      <c r="F177" s="221" t="s">
        <v>1259</v>
      </c>
      <c r="G177" s="219"/>
      <c r="H177" s="222">
        <v>60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173</v>
      </c>
      <c r="AU177" s="228" t="s">
        <v>82</v>
      </c>
      <c r="AV177" s="12" t="s">
        <v>82</v>
      </c>
      <c r="AW177" s="12" t="s">
        <v>36</v>
      </c>
      <c r="AX177" s="12" t="s">
        <v>72</v>
      </c>
      <c r="AY177" s="228" t="s">
        <v>162</v>
      </c>
    </row>
    <row r="178" spans="2:65" s="13" customFormat="1">
      <c r="B178" s="229"/>
      <c r="C178" s="230"/>
      <c r="D178" s="231" t="s">
        <v>173</v>
      </c>
      <c r="E178" s="232" t="s">
        <v>21</v>
      </c>
      <c r="F178" s="233" t="s">
        <v>177</v>
      </c>
      <c r="G178" s="230"/>
      <c r="H178" s="234">
        <v>119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173</v>
      </c>
      <c r="AU178" s="240" t="s">
        <v>82</v>
      </c>
      <c r="AV178" s="13" t="s">
        <v>169</v>
      </c>
      <c r="AW178" s="13" t="s">
        <v>36</v>
      </c>
      <c r="AX178" s="13" t="s">
        <v>80</v>
      </c>
      <c r="AY178" s="240" t="s">
        <v>162</v>
      </c>
    </row>
    <row r="179" spans="2:65" s="1" customFormat="1" ht="20.45" customHeight="1">
      <c r="B179" s="40"/>
      <c r="C179" s="192" t="s">
        <v>274</v>
      </c>
      <c r="D179" s="192" t="s">
        <v>164</v>
      </c>
      <c r="E179" s="193" t="s">
        <v>295</v>
      </c>
      <c r="F179" s="194" t="s">
        <v>296</v>
      </c>
      <c r="G179" s="195" t="s">
        <v>282</v>
      </c>
      <c r="H179" s="196">
        <v>135</v>
      </c>
      <c r="I179" s="197"/>
      <c r="J179" s="198">
        <f>ROUND(I179*H179,2)</f>
        <v>0</v>
      </c>
      <c r="K179" s="194" t="s">
        <v>21</v>
      </c>
      <c r="L179" s="60"/>
      <c r="M179" s="199" t="s">
        <v>21</v>
      </c>
      <c r="N179" s="200" t="s">
        <v>43</v>
      </c>
      <c r="O179" s="41"/>
      <c r="P179" s="201">
        <f>O179*H179</f>
        <v>0</v>
      </c>
      <c r="Q179" s="201">
        <v>1.7149999999999999E-2</v>
      </c>
      <c r="R179" s="201">
        <f>Q179*H179</f>
        <v>2.3152499999999998</v>
      </c>
      <c r="S179" s="201">
        <v>0</v>
      </c>
      <c r="T179" s="202">
        <f>S179*H179</f>
        <v>0</v>
      </c>
      <c r="AR179" s="23" t="s">
        <v>169</v>
      </c>
      <c r="AT179" s="23" t="s">
        <v>164</v>
      </c>
      <c r="AU179" s="23" t="s">
        <v>82</v>
      </c>
      <c r="AY179" s="23" t="s">
        <v>162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80</v>
      </c>
      <c r="BK179" s="203">
        <f>ROUND(I179*H179,2)</f>
        <v>0</v>
      </c>
      <c r="BL179" s="23" t="s">
        <v>169</v>
      </c>
      <c r="BM179" s="23" t="s">
        <v>1260</v>
      </c>
    </row>
    <row r="180" spans="2:65" s="1" customFormat="1">
      <c r="B180" s="40"/>
      <c r="C180" s="62"/>
      <c r="D180" s="204" t="s">
        <v>171</v>
      </c>
      <c r="E180" s="62"/>
      <c r="F180" s="205" t="s">
        <v>296</v>
      </c>
      <c r="G180" s="62"/>
      <c r="H180" s="62"/>
      <c r="I180" s="162"/>
      <c r="J180" s="62"/>
      <c r="K180" s="62"/>
      <c r="L180" s="60"/>
      <c r="M180" s="206"/>
      <c r="N180" s="41"/>
      <c r="O180" s="41"/>
      <c r="P180" s="41"/>
      <c r="Q180" s="41"/>
      <c r="R180" s="41"/>
      <c r="S180" s="41"/>
      <c r="T180" s="77"/>
      <c r="AT180" s="23" t="s">
        <v>171</v>
      </c>
      <c r="AU180" s="23" t="s">
        <v>82</v>
      </c>
    </row>
    <row r="181" spans="2:65" s="11" customFormat="1">
      <c r="B181" s="207"/>
      <c r="C181" s="208"/>
      <c r="D181" s="204" t="s">
        <v>173</v>
      </c>
      <c r="E181" s="209" t="s">
        <v>21</v>
      </c>
      <c r="F181" s="210" t="s">
        <v>1240</v>
      </c>
      <c r="G181" s="208"/>
      <c r="H181" s="211" t="s">
        <v>21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173</v>
      </c>
      <c r="AU181" s="217" t="s">
        <v>82</v>
      </c>
      <c r="AV181" s="11" t="s">
        <v>80</v>
      </c>
      <c r="AW181" s="11" t="s">
        <v>36</v>
      </c>
      <c r="AX181" s="11" t="s">
        <v>72</v>
      </c>
      <c r="AY181" s="217" t="s">
        <v>162</v>
      </c>
    </row>
    <row r="182" spans="2:65" s="11" customFormat="1">
      <c r="B182" s="207"/>
      <c r="C182" s="208"/>
      <c r="D182" s="204" t="s">
        <v>173</v>
      </c>
      <c r="E182" s="209" t="s">
        <v>21</v>
      </c>
      <c r="F182" s="210" t="s">
        <v>298</v>
      </c>
      <c r="G182" s="208"/>
      <c r="H182" s="211" t="s">
        <v>21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173</v>
      </c>
      <c r="AU182" s="217" t="s">
        <v>82</v>
      </c>
      <c r="AV182" s="11" t="s">
        <v>80</v>
      </c>
      <c r="AW182" s="11" t="s">
        <v>36</v>
      </c>
      <c r="AX182" s="11" t="s">
        <v>72</v>
      </c>
      <c r="AY182" s="217" t="s">
        <v>162</v>
      </c>
    </row>
    <row r="183" spans="2:65" s="12" customFormat="1">
      <c r="B183" s="218"/>
      <c r="C183" s="219"/>
      <c r="D183" s="204" t="s">
        <v>173</v>
      </c>
      <c r="E183" s="220" t="s">
        <v>21</v>
      </c>
      <c r="F183" s="221" t="s">
        <v>1261</v>
      </c>
      <c r="G183" s="219"/>
      <c r="H183" s="222">
        <v>135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173</v>
      </c>
      <c r="AU183" s="228" t="s">
        <v>82</v>
      </c>
      <c r="AV183" s="12" t="s">
        <v>82</v>
      </c>
      <c r="AW183" s="12" t="s">
        <v>36</v>
      </c>
      <c r="AX183" s="12" t="s">
        <v>72</v>
      </c>
      <c r="AY183" s="228" t="s">
        <v>162</v>
      </c>
    </row>
    <row r="184" spans="2:65" s="13" customFormat="1">
      <c r="B184" s="229"/>
      <c r="C184" s="230"/>
      <c r="D184" s="231" t="s">
        <v>173</v>
      </c>
      <c r="E184" s="232" t="s">
        <v>21</v>
      </c>
      <c r="F184" s="233" t="s">
        <v>177</v>
      </c>
      <c r="G184" s="230"/>
      <c r="H184" s="234">
        <v>135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173</v>
      </c>
      <c r="AU184" s="240" t="s">
        <v>82</v>
      </c>
      <c r="AV184" s="13" t="s">
        <v>169</v>
      </c>
      <c r="AW184" s="13" t="s">
        <v>36</v>
      </c>
      <c r="AX184" s="13" t="s">
        <v>80</v>
      </c>
      <c r="AY184" s="240" t="s">
        <v>162</v>
      </c>
    </row>
    <row r="185" spans="2:65" s="1" customFormat="1" ht="20.45" customHeight="1">
      <c r="B185" s="40"/>
      <c r="C185" s="192" t="s">
        <v>279</v>
      </c>
      <c r="D185" s="192" t="s">
        <v>164</v>
      </c>
      <c r="E185" s="193" t="s">
        <v>305</v>
      </c>
      <c r="F185" s="194" t="s">
        <v>306</v>
      </c>
      <c r="G185" s="195" t="s">
        <v>167</v>
      </c>
      <c r="H185" s="196">
        <v>56.25</v>
      </c>
      <c r="I185" s="197"/>
      <c r="J185" s="198">
        <f>ROUND(I185*H185,2)</f>
        <v>0</v>
      </c>
      <c r="K185" s="194" t="s">
        <v>168</v>
      </c>
      <c r="L185" s="60"/>
      <c r="M185" s="199" t="s">
        <v>21</v>
      </c>
      <c r="N185" s="200" t="s">
        <v>43</v>
      </c>
      <c r="O185" s="41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23" t="s">
        <v>169</v>
      </c>
      <c r="AT185" s="23" t="s">
        <v>164</v>
      </c>
      <c r="AU185" s="23" t="s">
        <v>82</v>
      </c>
      <c r="AY185" s="23" t="s">
        <v>162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3" t="s">
        <v>80</v>
      </c>
      <c r="BK185" s="203">
        <f>ROUND(I185*H185,2)</f>
        <v>0</v>
      </c>
      <c r="BL185" s="23" t="s">
        <v>169</v>
      </c>
      <c r="BM185" s="23" t="s">
        <v>1262</v>
      </c>
    </row>
    <row r="186" spans="2:65" s="1" customFormat="1" ht="40.5">
      <c r="B186" s="40"/>
      <c r="C186" s="62"/>
      <c r="D186" s="204" t="s">
        <v>171</v>
      </c>
      <c r="E186" s="62"/>
      <c r="F186" s="205" t="s">
        <v>308</v>
      </c>
      <c r="G186" s="62"/>
      <c r="H186" s="62"/>
      <c r="I186" s="162"/>
      <c r="J186" s="62"/>
      <c r="K186" s="62"/>
      <c r="L186" s="60"/>
      <c r="M186" s="206"/>
      <c r="N186" s="41"/>
      <c r="O186" s="41"/>
      <c r="P186" s="41"/>
      <c r="Q186" s="41"/>
      <c r="R186" s="41"/>
      <c r="S186" s="41"/>
      <c r="T186" s="77"/>
      <c r="AT186" s="23" t="s">
        <v>171</v>
      </c>
      <c r="AU186" s="23" t="s">
        <v>82</v>
      </c>
    </row>
    <row r="187" spans="2:65" s="11" customFormat="1">
      <c r="B187" s="207"/>
      <c r="C187" s="208"/>
      <c r="D187" s="204" t="s">
        <v>173</v>
      </c>
      <c r="E187" s="209" t="s">
        <v>21</v>
      </c>
      <c r="F187" s="210" t="s">
        <v>1240</v>
      </c>
      <c r="G187" s="208"/>
      <c r="H187" s="211" t="s">
        <v>21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173</v>
      </c>
      <c r="AU187" s="217" t="s">
        <v>82</v>
      </c>
      <c r="AV187" s="11" t="s">
        <v>80</v>
      </c>
      <c r="AW187" s="11" t="s">
        <v>36</v>
      </c>
      <c r="AX187" s="11" t="s">
        <v>72</v>
      </c>
      <c r="AY187" s="217" t="s">
        <v>162</v>
      </c>
    </row>
    <row r="188" spans="2:65" s="11" customFormat="1">
      <c r="B188" s="207"/>
      <c r="C188" s="208"/>
      <c r="D188" s="204" t="s">
        <v>173</v>
      </c>
      <c r="E188" s="209" t="s">
        <v>21</v>
      </c>
      <c r="F188" s="210" t="s">
        <v>309</v>
      </c>
      <c r="G188" s="208"/>
      <c r="H188" s="211" t="s">
        <v>21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173</v>
      </c>
      <c r="AU188" s="217" t="s">
        <v>82</v>
      </c>
      <c r="AV188" s="11" t="s">
        <v>80</v>
      </c>
      <c r="AW188" s="11" t="s">
        <v>36</v>
      </c>
      <c r="AX188" s="11" t="s">
        <v>72</v>
      </c>
      <c r="AY188" s="217" t="s">
        <v>162</v>
      </c>
    </row>
    <row r="189" spans="2:65" s="12" customFormat="1">
      <c r="B189" s="218"/>
      <c r="C189" s="219"/>
      <c r="D189" s="204" t="s">
        <v>173</v>
      </c>
      <c r="E189" s="220" t="s">
        <v>21</v>
      </c>
      <c r="F189" s="221" t="s">
        <v>310</v>
      </c>
      <c r="G189" s="219"/>
      <c r="H189" s="222">
        <v>56.25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173</v>
      </c>
      <c r="AU189" s="228" t="s">
        <v>82</v>
      </c>
      <c r="AV189" s="12" t="s">
        <v>82</v>
      </c>
      <c r="AW189" s="12" t="s">
        <v>36</v>
      </c>
      <c r="AX189" s="12" t="s">
        <v>72</v>
      </c>
      <c r="AY189" s="228" t="s">
        <v>162</v>
      </c>
    </row>
    <row r="190" spans="2:65" s="13" customFormat="1">
      <c r="B190" s="229"/>
      <c r="C190" s="230"/>
      <c r="D190" s="231" t="s">
        <v>173</v>
      </c>
      <c r="E190" s="232" t="s">
        <v>21</v>
      </c>
      <c r="F190" s="233" t="s">
        <v>177</v>
      </c>
      <c r="G190" s="230"/>
      <c r="H190" s="234">
        <v>56.25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173</v>
      </c>
      <c r="AU190" s="240" t="s">
        <v>82</v>
      </c>
      <c r="AV190" s="13" t="s">
        <v>169</v>
      </c>
      <c r="AW190" s="13" t="s">
        <v>36</v>
      </c>
      <c r="AX190" s="13" t="s">
        <v>80</v>
      </c>
      <c r="AY190" s="240" t="s">
        <v>162</v>
      </c>
    </row>
    <row r="191" spans="2:65" s="1" customFormat="1" ht="20.45" customHeight="1">
      <c r="B191" s="40"/>
      <c r="C191" s="192" t="s">
        <v>287</v>
      </c>
      <c r="D191" s="192" t="s">
        <v>164</v>
      </c>
      <c r="E191" s="193" t="s">
        <v>312</v>
      </c>
      <c r="F191" s="194" t="s">
        <v>313</v>
      </c>
      <c r="G191" s="195" t="s">
        <v>167</v>
      </c>
      <c r="H191" s="196">
        <v>146</v>
      </c>
      <c r="I191" s="197"/>
      <c r="J191" s="198">
        <f>ROUND(I191*H191,2)</f>
        <v>0</v>
      </c>
      <c r="K191" s="194" t="s">
        <v>168</v>
      </c>
      <c r="L191" s="60"/>
      <c r="M191" s="199" t="s">
        <v>21</v>
      </c>
      <c r="N191" s="200" t="s">
        <v>43</v>
      </c>
      <c r="O191" s="41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23" t="s">
        <v>169</v>
      </c>
      <c r="AT191" s="23" t="s">
        <v>164</v>
      </c>
      <c r="AU191" s="23" t="s">
        <v>82</v>
      </c>
      <c r="AY191" s="23" t="s">
        <v>162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3" t="s">
        <v>80</v>
      </c>
      <c r="BK191" s="203">
        <f>ROUND(I191*H191,2)</f>
        <v>0</v>
      </c>
      <c r="BL191" s="23" t="s">
        <v>169</v>
      </c>
      <c r="BM191" s="23" t="s">
        <v>1263</v>
      </c>
    </row>
    <row r="192" spans="2:65" s="1" customFormat="1" ht="40.5">
      <c r="B192" s="40"/>
      <c r="C192" s="62"/>
      <c r="D192" s="204" t="s">
        <v>171</v>
      </c>
      <c r="E192" s="62"/>
      <c r="F192" s="205" t="s">
        <v>315</v>
      </c>
      <c r="G192" s="62"/>
      <c r="H192" s="62"/>
      <c r="I192" s="162"/>
      <c r="J192" s="62"/>
      <c r="K192" s="62"/>
      <c r="L192" s="60"/>
      <c r="M192" s="206"/>
      <c r="N192" s="41"/>
      <c r="O192" s="41"/>
      <c r="P192" s="41"/>
      <c r="Q192" s="41"/>
      <c r="R192" s="41"/>
      <c r="S192" s="41"/>
      <c r="T192" s="77"/>
      <c r="AT192" s="23" t="s">
        <v>171</v>
      </c>
      <c r="AU192" s="23" t="s">
        <v>82</v>
      </c>
    </row>
    <row r="193" spans="2:65" s="11" customFormat="1">
      <c r="B193" s="207"/>
      <c r="C193" s="208"/>
      <c r="D193" s="204" t="s">
        <v>173</v>
      </c>
      <c r="E193" s="209" t="s">
        <v>21</v>
      </c>
      <c r="F193" s="210" t="s">
        <v>1240</v>
      </c>
      <c r="G193" s="208"/>
      <c r="H193" s="211" t="s">
        <v>21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173</v>
      </c>
      <c r="AU193" s="217" t="s">
        <v>82</v>
      </c>
      <c r="AV193" s="11" t="s">
        <v>80</v>
      </c>
      <c r="AW193" s="11" t="s">
        <v>36</v>
      </c>
      <c r="AX193" s="11" t="s">
        <v>72</v>
      </c>
      <c r="AY193" s="217" t="s">
        <v>162</v>
      </c>
    </row>
    <row r="194" spans="2:65" s="11" customFormat="1">
      <c r="B194" s="207"/>
      <c r="C194" s="208"/>
      <c r="D194" s="204" t="s">
        <v>173</v>
      </c>
      <c r="E194" s="209" t="s">
        <v>21</v>
      </c>
      <c r="F194" s="210" t="s">
        <v>316</v>
      </c>
      <c r="G194" s="208"/>
      <c r="H194" s="211" t="s">
        <v>21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173</v>
      </c>
      <c r="AU194" s="217" t="s">
        <v>82</v>
      </c>
      <c r="AV194" s="11" t="s">
        <v>80</v>
      </c>
      <c r="AW194" s="11" t="s">
        <v>36</v>
      </c>
      <c r="AX194" s="11" t="s">
        <v>72</v>
      </c>
      <c r="AY194" s="217" t="s">
        <v>162</v>
      </c>
    </row>
    <row r="195" spans="2:65" s="12" customFormat="1">
      <c r="B195" s="218"/>
      <c r="C195" s="219"/>
      <c r="D195" s="204" t="s">
        <v>173</v>
      </c>
      <c r="E195" s="220" t="s">
        <v>21</v>
      </c>
      <c r="F195" s="221" t="s">
        <v>1264</v>
      </c>
      <c r="G195" s="219"/>
      <c r="H195" s="222">
        <v>73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173</v>
      </c>
      <c r="AU195" s="228" t="s">
        <v>82</v>
      </c>
      <c r="AV195" s="12" t="s">
        <v>82</v>
      </c>
      <c r="AW195" s="12" t="s">
        <v>36</v>
      </c>
      <c r="AX195" s="12" t="s">
        <v>72</v>
      </c>
      <c r="AY195" s="228" t="s">
        <v>162</v>
      </c>
    </row>
    <row r="196" spans="2:65" s="11" customFormat="1">
      <c r="B196" s="207"/>
      <c r="C196" s="208"/>
      <c r="D196" s="204" t="s">
        <v>173</v>
      </c>
      <c r="E196" s="209" t="s">
        <v>21</v>
      </c>
      <c r="F196" s="210" t="s">
        <v>318</v>
      </c>
      <c r="G196" s="208"/>
      <c r="H196" s="211" t="s">
        <v>21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173</v>
      </c>
      <c r="AU196" s="217" t="s">
        <v>82</v>
      </c>
      <c r="AV196" s="11" t="s">
        <v>80</v>
      </c>
      <c r="AW196" s="11" t="s">
        <v>36</v>
      </c>
      <c r="AX196" s="11" t="s">
        <v>72</v>
      </c>
      <c r="AY196" s="217" t="s">
        <v>162</v>
      </c>
    </row>
    <row r="197" spans="2:65" s="12" customFormat="1">
      <c r="B197" s="218"/>
      <c r="C197" s="219"/>
      <c r="D197" s="204" t="s">
        <v>173</v>
      </c>
      <c r="E197" s="220" t="s">
        <v>21</v>
      </c>
      <c r="F197" s="221" t="s">
        <v>422</v>
      </c>
      <c r="G197" s="219"/>
      <c r="H197" s="222">
        <v>37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173</v>
      </c>
      <c r="AU197" s="228" t="s">
        <v>82</v>
      </c>
      <c r="AV197" s="12" t="s">
        <v>82</v>
      </c>
      <c r="AW197" s="12" t="s">
        <v>36</v>
      </c>
      <c r="AX197" s="12" t="s">
        <v>72</v>
      </c>
      <c r="AY197" s="228" t="s">
        <v>162</v>
      </c>
    </row>
    <row r="198" spans="2:65" s="11" customFormat="1">
      <c r="B198" s="207"/>
      <c r="C198" s="208"/>
      <c r="D198" s="204" t="s">
        <v>173</v>
      </c>
      <c r="E198" s="209" t="s">
        <v>21</v>
      </c>
      <c r="F198" s="210" t="s">
        <v>320</v>
      </c>
      <c r="G198" s="208"/>
      <c r="H198" s="211" t="s">
        <v>21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173</v>
      </c>
      <c r="AU198" s="217" t="s">
        <v>82</v>
      </c>
      <c r="AV198" s="11" t="s">
        <v>80</v>
      </c>
      <c r="AW198" s="11" t="s">
        <v>36</v>
      </c>
      <c r="AX198" s="11" t="s">
        <v>72</v>
      </c>
      <c r="AY198" s="217" t="s">
        <v>162</v>
      </c>
    </row>
    <row r="199" spans="2:65" s="12" customFormat="1">
      <c r="B199" s="218"/>
      <c r="C199" s="219"/>
      <c r="D199" s="204" t="s">
        <v>173</v>
      </c>
      <c r="E199" s="220" t="s">
        <v>21</v>
      </c>
      <c r="F199" s="221" t="s">
        <v>1265</v>
      </c>
      <c r="G199" s="219"/>
      <c r="H199" s="222">
        <v>36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173</v>
      </c>
      <c r="AU199" s="228" t="s">
        <v>82</v>
      </c>
      <c r="AV199" s="12" t="s">
        <v>82</v>
      </c>
      <c r="AW199" s="12" t="s">
        <v>36</v>
      </c>
      <c r="AX199" s="12" t="s">
        <v>72</v>
      </c>
      <c r="AY199" s="228" t="s">
        <v>162</v>
      </c>
    </row>
    <row r="200" spans="2:65" s="13" customFormat="1">
      <c r="B200" s="229"/>
      <c r="C200" s="230"/>
      <c r="D200" s="231" t="s">
        <v>173</v>
      </c>
      <c r="E200" s="232" t="s">
        <v>21</v>
      </c>
      <c r="F200" s="233" t="s">
        <v>177</v>
      </c>
      <c r="G200" s="230"/>
      <c r="H200" s="234">
        <v>146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173</v>
      </c>
      <c r="AU200" s="240" t="s">
        <v>82</v>
      </c>
      <c r="AV200" s="13" t="s">
        <v>169</v>
      </c>
      <c r="AW200" s="13" t="s">
        <v>36</v>
      </c>
      <c r="AX200" s="13" t="s">
        <v>80</v>
      </c>
      <c r="AY200" s="240" t="s">
        <v>162</v>
      </c>
    </row>
    <row r="201" spans="2:65" s="1" customFormat="1" ht="20.45" customHeight="1">
      <c r="B201" s="40"/>
      <c r="C201" s="192" t="s">
        <v>176</v>
      </c>
      <c r="D201" s="192" t="s">
        <v>164</v>
      </c>
      <c r="E201" s="193" t="s">
        <v>331</v>
      </c>
      <c r="F201" s="194" t="s">
        <v>332</v>
      </c>
      <c r="G201" s="195" t="s">
        <v>167</v>
      </c>
      <c r="H201" s="196">
        <v>109.5</v>
      </c>
      <c r="I201" s="197"/>
      <c r="J201" s="198">
        <f>ROUND(I201*H201,2)</f>
        <v>0</v>
      </c>
      <c r="K201" s="194" t="s">
        <v>168</v>
      </c>
      <c r="L201" s="60"/>
      <c r="M201" s="199" t="s">
        <v>21</v>
      </c>
      <c r="N201" s="200" t="s">
        <v>43</v>
      </c>
      <c r="O201" s="4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3" t="s">
        <v>169</v>
      </c>
      <c r="AT201" s="23" t="s">
        <v>164</v>
      </c>
      <c r="AU201" s="23" t="s">
        <v>82</v>
      </c>
      <c r="AY201" s="23" t="s">
        <v>162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80</v>
      </c>
      <c r="BK201" s="203">
        <f>ROUND(I201*H201,2)</f>
        <v>0</v>
      </c>
      <c r="BL201" s="23" t="s">
        <v>169</v>
      </c>
      <c r="BM201" s="23" t="s">
        <v>1266</v>
      </c>
    </row>
    <row r="202" spans="2:65" s="1" customFormat="1">
      <c r="B202" s="40"/>
      <c r="C202" s="62"/>
      <c r="D202" s="204" t="s">
        <v>171</v>
      </c>
      <c r="E202" s="62"/>
      <c r="F202" s="205" t="s">
        <v>332</v>
      </c>
      <c r="G202" s="62"/>
      <c r="H202" s="62"/>
      <c r="I202" s="162"/>
      <c r="J202" s="62"/>
      <c r="K202" s="62"/>
      <c r="L202" s="60"/>
      <c r="M202" s="206"/>
      <c r="N202" s="41"/>
      <c r="O202" s="41"/>
      <c r="P202" s="41"/>
      <c r="Q202" s="41"/>
      <c r="R202" s="41"/>
      <c r="S202" s="41"/>
      <c r="T202" s="77"/>
      <c r="AT202" s="23" t="s">
        <v>171</v>
      </c>
      <c r="AU202" s="23" t="s">
        <v>82</v>
      </c>
    </row>
    <row r="203" spans="2:65" s="11" customFormat="1">
      <c r="B203" s="207"/>
      <c r="C203" s="208"/>
      <c r="D203" s="204" t="s">
        <v>173</v>
      </c>
      <c r="E203" s="209" t="s">
        <v>21</v>
      </c>
      <c r="F203" s="210" t="s">
        <v>1240</v>
      </c>
      <c r="G203" s="208"/>
      <c r="H203" s="211" t="s">
        <v>21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173</v>
      </c>
      <c r="AU203" s="217" t="s">
        <v>82</v>
      </c>
      <c r="AV203" s="11" t="s">
        <v>80</v>
      </c>
      <c r="AW203" s="11" t="s">
        <v>36</v>
      </c>
      <c r="AX203" s="11" t="s">
        <v>72</v>
      </c>
      <c r="AY203" s="217" t="s">
        <v>162</v>
      </c>
    </row>
    <row r="204" spans="2:65" s="11" customFormat="1">
      <c r="B204" s="207"/>
      <c r="C204" s="208"/>
      <c r="D204" s="204" t="s">
        <v>173</v>
      </c>
      <c r="E204" s="209" t="s">
        <v>21</v>
      </c>
      <c r="F204" s="210" t="s">
        <v>334</v>
      </c>
      <c r="G204" s="208"/>
      <c r="H204" s="211" t="s">
        <v>21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173</v>
      </c>
      <c r="AU204" s="217" t="s">
        <v>82</v>
      </c>
      <c r="AV204" s="11" t="s">
        <v>80</v>
      </c>
      <c r="AW204" s="11" t="s">
        <v>36</v>
      </c>
      <c r="AX204" s="11" t="s">
        <v>72</v>
      </c>
      <c r="AY204" s="217" t="s">
        <v>162</v>
      </c>
    </row>
    <row r="205" spans="2:65" s="11" customFormat="1">
      <c r="B205" s="207"/>
      <c r="C205" s="208"/>
      <c r="D205" s="204" t="s">
        <v>173</v>
      </c>
      <c r="E205" s="209" t="s">
        <v>21</v>
      </c>
      <c r="F205" s="210" t="s">
        <v>210</v>
      </c>
      <c r="G205" s="208"/>
      <c r="H205" s="211" t="s">
        <v>21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173</v>
      </c>
      <c r="AU205" s="217" t="s">
        <v>82</v>
      </c>
      <c r="AV205" s="11" t="s">
        <v>80</v>
      </c>
      <c r="AW205" s="11" t="s">
        <v>36</v>
      </c>
      <c r="AX205" s="11" t="s">
        <v>72</v>
      </c>
      <c r="AY205" s="217" t="s">
        <v>162</v>
      </c>
    </row>
    <row r="206" spans="2:65" s="12" customFormat="1">
      <c r="B206" s="218"/>
      <c r="C206" s="219"/>
      <c r="D206" s="204" t="s">
        <v>173</v>
      </c>
      <c r="E206" s="220" t="s">
        <v>21</v>
      </c>
      <c r="F206" s="221" t="s">
        <v>310</v>
      </c>
      <c r="G206" s="219"/>
      <c r="H206" s="222">
        <v>56.25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173</v>
      </c>
      <c r="AU206" s="228" t="s">
        <v>82</v>
      </c>
      <c r="AV206" s="12" t="s">
        <v>82</v>
      </c>
      <c r="AW206" s="12" t="s">
        <v>36</v>
      </c>
      <c r="AX206" s="12" t="s">
        <v>72</v>
      </c>
      <c r="AY206" s="228" t="s">
        <v>162</v>
      </c>
    </row>
    <row r="207" spans="2:65" s="11" customFormat="1">
      <c r="B207" s="207"/>
      <c r="C207" s="208"/>
      <c r="D207" s="204" t="s">
        <v>173</v>
      </c>
      <c r="E207" s="209" t="s">
        <v>21</v>
      </c>
      <c r="F207" s="210" t="s">
        <v>212</v>
      </c>
      <c r="G207" s="208"/>
      <c r="H207" s="211" t="s">
        <v>21</v>
      </c>
      <c r="I207" s="212"/>
      <c r="J207" s="208"/>
      <c r="K207" s="208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173</v>
      </c>
      <c r="AU207" s="217" t="s">
        <v>82</v>
      </c>
      <c r="AV207" s="11" t="s">
        <v>80</v>
      </c>
      <c r="AW207" s="11" t="s">
        <v>36</v>
      </c>
      <c r="AX207" s="11" t="s">
        <v>72</v>
      </c>
      <c r="AY207" s="217" t="s">
        <v>162</v>
      </c>
    </row>
    <row r="208" spans="2:65" s="12" customFormat="1">
      <c r="B208" s="218"/>
      <c r="C208" s="219"/>
      <c r="D208" s="204" t="s">
        <v>173</v>
      </c>
      <c r="E208" s="220" t="s">
        <v>21</v>
      </c>
      <c r="F208" s="221" t="s">
        <v>335</v>
      </c>
      <c r="G208" s="219"/>
      <c r="H208" s="222">
        <v>53.25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173</v>
      </c>
      <c r="AU208" s="228" t="s">
        <v>82</v>
      </c>
      <c r="AV208" s="12" t="s">
        <v>82</v>
      </c>
      <c r="AW208" s="12" t="s">
        <v>36</v>
      </c>
      <c r="AX208" s="12" t="s">
        <v>72</v>
      </c>
      <c r="AY208" s="228" t="s">
        <v>162</v>
      </c>
    </row>
    <row r="209" spans="2:65" s="13" customFormat="1">
      <c r="B209" s="229"/>
      <c r="C209" s="230"/>
      <c r="D209" s="231" t="s">
        <v>173</v>
      </c>
      <c r="E209" s="232" t="s">
        <v>21</v>
      </c>
      <c r="F209" s="233" t="s">
        <v>177</v>
      </c>
      <c r="G209" s="230"/>
      <c r="H209" s="234">
        <v>109.5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173</v>
      </c>
      <c r="AU209" s="240" t="s">
        <v>82</v>
      </c>
      <c r="AV209" s="13" t="s">
        <v>169</v>
      </c>
      <c r="AW209" s="13" t="s">
        <v>36</v>
      </c>
      <c r="AX209" s="13" t="s">
        <v>80</v>
      </c>
      <c r="AY209" s="240" t="s">
        <v>162</v>
      </c>
    </row>
    <row r="210" spans="2:65" s="1" customFormat="1" ht="20.45" customHeight="1">
      <c r="B210" s="40"/>
      <c r="C210" s="192" t="s">
        <v>203</v>
      </c>
      <c r="D210" s="192" t="s">
        <v>164</v>
      </c>
      <c r="E210" s="193" t="s">
        <v>337</v>
      </c>
      <c r="F210" s="194" t="s">
        <v>338</v>
      </c>
      <c r="G210" s="195" t="s">
        <v>167</v>
      </c>
      <c r="H210" s="196">
        <v>53.25</v>
      </c>
      <c r="I210" s="197"/>
      <c r="J210" s="198">
        <f>ROUND(I210*H210,2)</f>
        <v>0</v>
      </c>
      <c r="K210" s="194" t="s">
        <v>168</v>
      </c>
      <c r="L210" s="60"/>
      <c r="M210" s="199" t="s">
        <v>21</v>
      </c>
      <c r="N210" s="200" t="s">
        <v>43</v>
      </c>
      <c r="O210" s="41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3" t="s">
        <v>169</v>
      </c>
      <c r="AT210" s="23" t="s">
        <v>164</v>
      </c>
      <c r="AU210" s="23" t="s">
        <v>82</v>
      </c>
      <c r="AY210" s="23" t="s">
        <v>162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3" t="s">
        <v>80</v>
      </c>
      <c r="BK210" s="203">
        <f>ROUND(I210*H210,2)</f>
        <v>0</v>
      </c>
      <c r="BL210" s="23" t="s">
        <v>169</v>
      </c>
      <c r="BM210" s="23" t="s">
        <v>1267</v>
      </c>
    </row>
    <row r="211" spans="2:65" s="1" customFormat="1" ht="27">
      <c r="B211" s="40"/>
      <c r="C211" s="62"/>
      <c r="D211" s="204" t="s">
        <v>171</v>
      </c>
      <c r="E211" s="62"/>
      <c r="F211" s="205" t="s">
        <v>340</v>
      </c>
      <c r="G211" s="62"/>
      <c r="H211" s="62"/>
      <c r="I211" s="162"/>
      <c r="J211" s="62"/>
      <c r="K211" s="62"/>
      <c r="L211" s="60"/>
      <c r="M211" s="206"/>
      <c r="N211" s="41"/>
      <c r="O211" s="41"/>
      <c r="P211" s="41"/>
      <c r="Q211" s="41"/>
      <c r="R211" s="41"/>
      <c r="S211" s="41"/>
      <c r="T211" s="77"/>
      <c r="AT211" s="23" t="s">
        <v>171</v>
      </c>
      <c r="AU211" s="23" t="s">
        <v>82</v>
      </c>
    </row>
    <row r="212" spans="2:65" s="11" customFormat="1">
      <c r="B212" s="207"/>
      <c r="C212" s="208"/>
      <c r="D212" s="204" t="s">
        <v>173</v>
      </c>
      <c r="E212" s="209" t="s">
        <v>21</v>
      </c>
      <c r="F212" s="210" t="s">
        <v>1240</v>
      </c>
      <c r="G212" s="208"/>
      <c r="H212" s="211" t="s">
        <v>21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173</v>
      </c>
      <c r="AU212" s="217" t="s">
        <v>82</v>
      </c>
      <c r="AV212" s="11" t="s">
        <v>80</v>
      </c>
      <c r="AW212" s="11" t="s">
        <v>36</v>
      </c>
      <c r="AX212" s="11" t="s">
        <v>72</v>
      </c>
      <c r="AY212" s="217" t="s">
        <v>162</v>
      </c>
    </row>
    <row r="213" spans="2:65" s="11" customFormat="1">
      <c r="B213" s="207"/>
      <c r="C213" s="208"/>
      <c r="D213" s="204" t="s">
        <v>173</v>
      </c>
      <c r="E213" s="209" t="s">
        <v>21</v>
      </c>
      <c r="F213" s="210" t="s">
        <v>341</v>
      </c>
      <c r="G213" s="208"/>
      <c r="H213" s="211" t="s">
        <v>21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173</v>
      </c>
      <c r="AU213" s="217" t="s">
        <v>82</v>
      </c>
      <c r="AV213" s="11" t="s">
        <v>80</v>
      </c>
      <c r="AW213" s="11" t="s">
        <v>36</v>
      </c>
      <c r="AX213" s="11" t="s">
        <v>72</v>
      </c>
      <c r="AY213" s="217" t="s">
        <v>162</v>
      </c>
    </row>
    <row r="214" spans="2:65" s="12" customFormat="1">
      <c r="B214" s="218"/>
      <c r="C214" s="219"/>
      <c r="D214" s="204" t="s">
        <v>173</v>
      </c>
      <c r="E214" s="220" t="s">
        <v>21</v>
      </c>
      <c r="F214" s="221" t="s">
        <v>335</v>
      </c>
      <c r="G214" s="219"/>
      <c r="H214" s="222">
        <v>53.25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173</v>
      </c>
      <c r="AU214" s="228" t="s">
        <v>82</v>
      </c>
      <c r="AV214" s="12" t="s">
        <v>82</v>
      </c>
      <c r="AW214" s="12" t="s">
        <v>36</v>
      </c>
      <c r="AX214" s="12" t="s">
        <v>72</v>
      </c>
      <c r="AY214" s="228" t="s">
        <v>162</v>
      </c>
    </row>
    <row r="215" spans="2:65" s="13" customFormat="1">
      <c r="B215" s="229"/>
      <c r="C215" s="230"/>
      <c r="D215" s="231" t="s">
        <v>173</v>
      </c>
      <c r="E215" s="232" t="s">
        <v>21</v>
      </c>
      <c r="F215" s="233" t="s">
        <v>177</v>
      </c>
      <c r="G215" s="230"/>
      <c r="H215" s="234">
        <v>53.25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173</v>
      </c>
      <c r="AU215" s="240" t="s">
        <v>82</v>
      </c>
      <c r="AV215" s="13" t="s">
        <v>169</v>
      </c>
      <c r="AW215" s="13" t="s">
        <v>36</v>
      </c>
      <c r="AX215" s="13" t="s">
        <v>80</v>
      </c>
      <c r="AY215" s="240" t="s">
        <v>162</v>
      </c>
    </row>
    <row r="216" spans="2:65" s="1" customFormat="1" ht="20.45" customHeight="1">
      <c r="B216" s="40"/>
      <c r="C216" s="192" t="s">
        <v>9</v>
      </c>
      <c r="D216" s="192" t="s">
        <v>164</v>
      </c>
      <c r="E216" s="193" t="s">
        <v>343</v>
      </c>
      <c r="F216" s="194" t="s">
        <v>344</v>
      </c>
      <c r="G216" s="195" t="s">
        <v>167</v>
      </c>
      <c r="H216" s="196">
        <v>73</v>
      </c>
      <c r="I216" s="197"/>
      <c r="J216" s="198">
        <f>ROUND(I216*H216,2)</f>
        <v>0</v>
      </c>
      <c r="K216" s="194" t="s">
        <v>168</v>
      </c>
      <c r="L216" s="60"/>
      <c r="M216" s="199" t="s">
        <v>21</v>
      </c>
      <c r="N216" s="200" t="s">
        <v>43</v>
      </c>
      <c r="O216" s="41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3" t="s">
        <v>169</v>
      </c>
      <c r="AT216" s="23" t="s">
        <v>164</v>
      </c>
      <c r="AU216" s="23" t="s">
        <v>82</v>
      </c>
      <c r="AY216" s="23" t="s">
        <v>162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80</v>
      </c>
      <c r="BK216" s="203">
        <f>ROUND(I216*H216,2)</f>
        <v>0</v>
      </c>
      <c r="BL216" s="23" t="s">
        <v>169</v>
      </c>
      <c r="BM216" s="23" t="s">
        <v>1268</v>
      </c>
    </row>
    <row r="217" spans="2:65" s="1" customFormat="1" ht="27">
      <c r="B217" s="40"/>
      <c r="C217" s="62"/>
      <c r="D217" s="204" t="s">
        <v>171</v>
      </c>
      <c r="E217" s="62"/>
      <c r="F217" s="205" t="s">
        <v>346</v>
      </c>
      <c r="G217" s="62"/>
      <c r="H217" s="62"/>
      <c r="I217" s="162"/>
      <c r="J217" s="62"/>
      <c r="K217" s="62"/>
      <c r="L217" s="60"/>
      <c r="M217" s="206"/>
      <c r="N217" s="41"/>
      <c r="O217" s="41"/>
      <c r="P217" s="41"/>
      <c r="Q217" s="41"/>
      <c r="R217" s="41"/>
      <c r="S217" s="41"/>
      <c r="T217" s="77"/>
      <c r="AT217" s="23" t="s">
        <v>171</v>
      </c>
      <c r="AU217" s="23" t="s">
        <v>82</v>
      </c>
    </row>
    <row r="218" spans="2:65" s="11" customFormat="1">
      <c r="B218" s="207"/>
      <c r="C218" s="208"/>
      <c r="D218" s="204" t="s">
        <v>173</v>
      </c>
      <c r="E218" s="209" t="s">
        <v>21</v>
      </c>
      <c r="F218" s="210" t="s">
        <v>1240</v>
      </c>
      <c r="G218" s="208"/>
      <c r="H218" s="211" t="s">
        <v>21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173</v>
      </c>
      <c r="AU218" s="217" t="s">
        <v>82</v>
      </c>
      <c r="AV218" s="11" t="s">
        <v>80</v>
      </c>
      <c r="AW218" s="11" t="s">
        <v>36</v>
      </c>
      <c r="AX218" s="11" t="s">
        <v>72</v>
      </c>
      <c r="AY218" s="217" t="s">
        <v>162</v>
      </c>
    </row>
    <row r="219" spans="2:65" s="11" customFormat="1">
      <c r="B219" s="207"/>
      <c r="C219" s="208"/>
      <c r="D219" s="204" t="s">
        <v>173</v>
      </c>
      <c r="E219" s="209" t="s">
        <v>21</v>
      </c>
      <c r="F219" s="210" t="s">
        <v>347</v>
      </c>
      <c r="G219" s="208"/>
      <c r="H219" s="211" t="s">
        <v>21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173</v>
      </c>
      <c r="AU219" s="217" t="s">
        <v>82</v>
      </c>
      <c r="AV219" s="11" t="s">
        <v>80</v>
      </c>
      <c r="AW219" s="11" t="s">
        <v>36</v>
      </c>
      <c r="AX219" s="11" t="s">
        <v>72</v>
      </c>
      <c r="AY219" s="217" t="s">
        <v>162</v>
      </c>
    </row>
    <row r="220" spans="2:65" s="12" customFormat="1">
      <c r="B220" s="218"/>
      <c r="C220" s="219"/>
      <c r="D220" s="204" t="s">
        <v>173</v>
      </c>
      <c r="E220" s="220" t="s">
        <v>21</v>
      </c>
      <c r="F220" s="221" t="s">
        <v>422</v>
      </c>
      <c r="G220" s="219"/>
      <c r="H220" s="222">
        <v>37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173</v>
      </c>
      <c r="AU220" s="228" t="s">
        <v>82</v>
      </c>
      <c r="AV220" s="12" t="s">
        <v>82</v>
      </c>
      <c r="AW220" s="12" t="s">
        <v>36</v>
      </c>
      <c r="AX220" s="12" t="s">
        <v>72</v>
      </c>
      <c r="AY220" s="228" t="s">
        <v>162</v>
      </c>
    </row>
    <row r="221" spans="2:65" s="11" customFormat="1">
      <c r="B221" s="207"/>
      <c r="C221" s="208"/>
      <c r="D221" s="204" t="s">
        <v>173</v>
      </c>
      <c r="E221" s="209" t="s">
        <v>21</v>
      </c>
      <c r="F221" s="210" t="s">
        <v>348</v>
      </c>
      <c r="G221" s="208"/>
      <c r="H221" s="211" t="s">
        <v>21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173</v>
      </c>
      <c r="AU221" s="217" t="s">
        <v>82</v>
      </c>
      <c r="AV221" s="11" t="s">
        <v>80</v>
      </c>
      <c r="AW221" s="11" t="s">
        <v>36</v>
      </c>
      <c r="AX221" s="11" t="s">
        <v>72</v>
      </c>
      <c r="AY221" s="217" t="s">
        <v>162</v>
      </c>
    </row>
    <row r="222" spans="2:65" s="12" customFormat="1">
      <c r="B222" s="218"/>
      <c r="C222" s="219"/>
      <c r="D222" s="204" t="s">
        <v>173</v>
      </c>
      <c r="E222" s="220" t="s">
        <v>21</v>
      </c>
      <c r="F222" s="221" t="s">
        <v>222</v>
      </c>
      <c r="G222" s="219"/>
      <c r="H222" s="222">
        <v>36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173</v>
      </c>
      <c r="AU222" s="228" t="s">
        <v>82</v>
      </c>
      <c r="AV222" s="12" t="s">
        <v>82</v>
      </c>
      <c r="AW222" s="12" t="s">
        <v>36</v>
      </c>
      <c r="AX222" s="12" t="s">
        <v>72</v>
      </c>
      <c r="AY222" s="228" t="s">
        <v>162</v>
      </c>
    </row>
    <row r="223" spans="2:65" s="13" customFormat="1">
      <c r="B223" s="229"/>
      <c r="C223" s="230"/>
      <c r="D223" s="231" t="s">
        <v>173</v>
      </c>
      <c r="E223" s="232" t="s">
        <v>21</v>
      </c>
      <c r="F223" s="233" t="s">
        <v>177</v>
      </c>
      <c r="G223" s="230"/>
      <c r="H223" s="234">
        <v>73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173</v>
      </c>
      <c r="AU223" s="240" t="s">
        <v>82</v>
      </c>
      <c r="AV223" s="13" t="s">
        <v>169</v>
      </c>
      <c r="AW223" s="13" t="s">
        <v>36</v>
      </c>
      <c r="AX223" s="13" t="s">
        <v>80</v>
      </c>
      <c r="AY223" s="240" t="s">
        <v>162</v>
      </c>
    </row>
    <row r="224" spans="2:65" s="1" customFormat="1" ht="20.45" customHeight="1">
      <c r="B224" s="40"/>
      <c r="C224" s="192" t="s">
        <v>311</v>
      </c>
      <c r="D224" s="192" t="s">
        <v>164</v>
      </c>
      <c r="E224" s="193" t="s">
        <v>357</v>
      </c>
      <c r="F224" s="194" t="s">
        <v>358</v>
      </c>
      <c r="G224" s="195" t="s">
        <v>167</v>
      </c>
      <c r="H224" s="196">
        <v>109.5</v>
      </c>
      <c r="I224" s="197"/>
      <c r="J224" s="198">
        <f>ROUND(I224*H224,2)</f>
        <v>0</v>
      </c>
      <c r="K224" s="194" t="s">
        <v>168</v>
      </c>
      <c r="L224" s="60"/>
      <c r="M224" s="199" t="s">
        <v>21</v>
      </c>
      <c r="N224" s="200" t="s">
        <v>43</v>
      </c>
      <c r="O224" s="41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3" t="s">
        <v>169</v>
      </c>
      <c r="AT224" s="23" t="s">
        <v>164</v>
      </c>
      <c r="AU224" s="23" t="s">
        <v>82</v>
      </c>
      <c r="AY224" s="23" t="s">
        <v>162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80</v>
      </c>
      <c r="BK224" s="203">
        <f>ROUND(I224*H224,2)</f>
        <v>0</v>
      </c>
      <c r="BL224" s="23" t="s">
        <v>169</v>
      </c>
      <c r="BM224" s="23" t="s">
        <v>1269</v>
      </c>
    </row>
    <row r="225" spans="2:65" s="1" customFormat="1" ht="54">
      <c r="B225" s="40"/>
      <c r="C225" s="62"/>
      <c r="D225" s="204" t="s">
        <v>171</v>
      </c>
      <c r="E225" s="62"/>
      <c r="F225" s="205" t="s">
        <v>360</v>
      </c>
      <c r="G225" s="62"/>
      <c r="H225" s="62"/>
      <c r="I225" s="162"/>
      <c r="J225" s="62"/>
      <c r="K225" s="62"/>
      <c r="L225" s="60"/>
      <c r="M225" s="206"/>
      <c r="N225" s="41"/>
      <c r="O225" s="41"/>
      <c r="P225" s="41"/>
      <c r="Q225" s="41"/>
      <c r="R225" s="41"/>
      <c r="S225" s="41"/>
      <c r="T225" s="77"/>
      <c r="AT225" s="23" t="s">
        <v>171</v>
      </c>
      <c r="AU225" s="23" t="s">
        <v>82</v>
      </c>
    </row>
    <row r="226" spans="2:65" s="11" customFormat="1">
      <c r="B226" s="207"/>
      <c r="C226" s="208"/>
      <c r="D226" s="204" t="s">
        <v>173</v>
      </c>
      <c r="E226" s="209" t="s">
        <v>21</v>
      </c>
      <c r="F226" s="210" t="s">
        <v>1240</v>
      </c>
      <c r="G226" s="208"/>
      <c r="H226" s="211" t="s">
        <v>21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173</v>
      </c>
      <c r="AU226" s="217" t="s">
        <v>82</v>
      </c>
      <c r="AV226" s="11" t="s">
        <v>80</v>
      </c>
      <c r="AW226" s="11" t="s">
        <v>36</v>
      </c>
      <c r="AX226" s="11" t="s">
        <v>72</v>
      </c>
      <c r="AY226" s="217" t="s">
        <v>162</v>
      </c>
    </row>
    <row r="227" spans="2:65" s="11" customFormat="1">
      <c r="B227" s="207"/>
      <c r="C227" s="208"/>
      <c r="D227" s="204" t="s">
        <v>173</v>
      </c>
      <c r="E227" s="209" t="s">
        <v>21</v>
      </c>
      <c r="F227" s="210" t="s">
        <v>361</v>
      </c>
      <c r="G227" s="208"/>
      <c r="H227" s="211" t="s">
        <v>21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173</v>
      </c>
      <c r="AU227" s="217" t="s">
        <v>82</v>
      </c>
      <c r="AV227" s="11" t="s">
        <v>80</v>
      </c>
      <c r="AW227" s="11" t="s">
        <v>36</v>
      </c>
      <c r="AX227" s="11" t="s">
        <v>72</v>
      </c>
      <c r="AY227" s="217" t="s">
        <v>162</v>
      </c>
    </row>
    <row r="228" spans="2:65" s="11" customFormat="1">
      <c r="B228" s="207"/>
      <c r="C228" s="208"/>
      <c r="D228" s="204" t="s">
        <v>173</v>
      </c>
      <c r="E228" s="209" t="s">
        <v>21</v>
      </c>
      <c r="F228" s="210" t="s">
        <v>210</v>
      </c>
      <c r="G228" s="208"/>
      <c r="H228" s="211" t="s">
        <v>21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173</v>
      </c>
      <c r="AU228" s="217" t="s">
        <v>82</v>
      </c>
      <c r="AV228" s="11" t="s">
        <v>80</v>
      </c>
      <c r="AW228" s="11" t="s">
        <v>36</v>
      </c>
      <c r="AX228" s="11" t="s">
        <v>72</v>
      </c>
      <c r="AY228" s="217" t="s">
        <v>162</v>
      </c>
    </row>
    <row r="229" spans="2:65" s="12" customFormat="1">
      <c r="B229" s="218"/>
      <c r="C229" s="219"/>
      <c r="D229" s="204" t="s">
        <v>173</v>
      </c>
      <c r="E229" s="220" t="s">
        <v>21</v>
      </c>
      <c r="F229" s="221" t="s">
        <v>211</v>
      </c>
      <c r="G229" s="219"/>
      <c r="H229" s="222">
        <v>56.25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173</v>
      </c>
      <c r="AU229" s="228" t="s">
        <v>82</v>
      </c>
      <c r="AV229" s="12" t="s">
        <v>82</v>
      </c>
      <c r="AW229" s="12" t="s">
        <v>36</v>
      </c>
      <c r="AX229" s="12" t="s">
        <v>72</v>
      </c>
      <c r="AY229" s="228" t="s">
        <v>162</v>
      </c>
    </row>
    <row r="230" spans="2:65" s="11" customFormat="1">
      <c r="B230" s="207"/>
      <c r="C230" s="208"/>
      <c r="D230" s="204" t="s">
        <v>173</v>
      </c>
      <c r="E230" s="209" t="s">
        <v>21</v>
      </c>
      <c r="F230" s="210" t="s">
        <v>212</v>
      </c>
      <c r="G230" s="208"/>
      <c r="H230" s="211" t="s">
        <v>21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173</v>
      </c>
      <c r="AU230" s="217" t="s">
        <v>82</v>
      </c>
      <c r="AV230" s="11" t="s">
        <v>80</v>
      </c>
      <c r="AW230" s="11" t="s">
        <v>36</v>
      </c>
      <c r="AX230" s="11" t="s">
        <v>72</v>
      </c>
      <c r="AY230" s="217" t="s">
        <v>162</v>
      </c>
    </row>
    <row r="231" spans="2:65" s="12" customFormat="1">
      <c r="B231" s="218"/>
      <c r="C231" s="219"/>
      <c r="D231" s="204" t="s">
        <v>173</v>
      </c>
      <c r="E231" s="220" t="s">
        <v>21</v>
      </c>
      <c r="F231" s="221" t="s">
        <v>213</v>
      </c>
      <c r="G231" s="219"/>
      <c r="H231" s="222">
        <v>53.25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173</v>
      </c>
      <c r="AU231" s="228" t="s">
        <v>82</v>
      </c>
      <c r="AV231" s="12" t="s">
        <v>82</v>
      </c>
      <c r="AW231" s="12" t="s">
        <v>36</v>
      </c>
      <c r="AX231" s="12" t="s">
        <v>72</v>
      </c>
      <c r="AY231" s="228" t="s">
        <v>162</v>
      </c>
    </row>
    <row r="232" spans="2:65" s="13" customFormat="1">
      <c r="B232" s="229"/>
      <c r="C232" s="230"/>
      <c r="D232" s="231" t="s">
        <v>173</v>
      </c>
      <c r="E232" s="232" t="s">
        <v>21</v>
      </c>
      <c r="F232" s="233" t="s">
        <v>177</v>
      </c>
      <c r="G232" s="230"/>
      <c r="H232" s="234">
        <v>109.5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173</v>
      </c>
      <c r="AU232" s="240" t="s">
        <v>82</v>
      </c>
      <c r="AV232" s="13" t="s">
        <v>169</v>
      </c>
      <c r="AW232" s="13" t="s">
        <v>36</v>
      </c>
      <c r="AX232" s="13" t="s">
        <v>80</v>
      </c>
      <c r="AY232" s="240" t="s">
        <v>162</v>
      </c>
    </row>
    <row r="233" spans="2:65" s="1" customFormat="1" ht="20.45" customHeight="1">
      <c r="B233" s="40"/>
      <c r="C233" s="192" t="s">
        <v>322</v>
      </c>
      <c r="D233" s="192" t="s">
        <v>164</v>
      </c>
      <c r="E233" s="193" t="s">
        <v>363</v>
      </c>
      <c r="F233" s="194" t="s">
        <v>364</v>
      </c>
      <c r="G233" s="195" t="s">
        <v>365</v>
      </c>
      <c r="H233" s="196">
        <v>5.52</v>
      </c>
      <c r="I233" s="197"/>
      <c r="J233" s="198">
        <f>ROUND(I233*H233,2)</f>
        <v>0</v>
      </c>
      <c r="K233" s="194" t="s">
        <v>21</v>
      </c>
      <c r="L233" s="60"/>
      <c r="M233" s="199" t="s">
        <v>21</v>
      </c>
      <c r="N233" s="200" t="s">
        <v>43</v>
      </c>
      <c r="O233" s="41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3" t="s">
        <v>169</v>
      </c>
      <c r="AT233" s="23" t="s">
        <v>164</v>
      </c>
      <c r="AU233" s="23" t="s">
        <v>82</v>
      </c>
      <c r="AY233" s="23" t="s">
        <v>162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80</v>
      </c>
      <c r="BK233" s="203">
        <f>ROUND(I233*H233,2)</f>
        <v>0</v>
      </c>
      <c r="BL233" s="23" t="s">
        <v>169</v>
      </c>
      <c r="BM233" s="23" t="s">
        <v>1270</v>
      </c>
    </row>
    <row r="234" spans="2:65" s="1" customFormat="1">
      <c r="B234" s="40"/>
      <c r="C234" s="62"/>
      <c r="D234" s="204" t="s">
        <v>171</v>
      </c>
      <c r="E234" s="62"/>
      <c r="F234" s="205" t="s">
        <v>367</v>
      </c>
      <c r="G234" s="62"/>
      <c r="H234" s="62"/>
      <c r="I234" s="162"/>
      <c r="J234" s="62"/>
      <c r="K234" s="62"/>
      <c r="L234" s="60"/>
      <c r="M234" s="206"/>
      <c r="N234" s="41"/>
      <c r="O234" s="41"/>
      <c r="P234" s="41"/>
      <c r="Q234" s="41"/>
      <c r="R234" s="41"/>
      <c r="S234" s="41"/>
      <c r="T234" s="77"/>
      <c r="AT234" s="23" t="s">
        <v>171</v>
      </c>
      <c r="AU234" s="23" t="s">
        <v>82</v>
      </c>
    </row>
    <row r="235" spans="2:65" s="11" customFormat="1">
      <c r="B235" s="207"/>
      <c r="C235" s="208"/>
      <c r="D235" s="204" t="s">
        <v>173</v>
      </c>
      <c r="E235" s="209" t="s">
        <v>21</v>
      </c>
      <c r="F235" s="210" t="s">
        <v>1240</v>
      </c>
      <c r="G235" s="208"/>
      <c r="H235" s="211" t="s">
        <v>21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173</v>
      </c>
      <c r="AU235" s="217" t="s">
        <v>82</v>
      </c>
      <c r="AV235" s="11" t="s">
        <v>80</v>
      </c>
      <c r="AW235" s="11" t="s">
        <v>36</v>
      </c>
      <c r="AX235" s="11" t="s">
        <v>72</v>
      </c>
      <c r="AY235" s="217" t="s">
        <v>162</v>
      </c>
    </row>
    <row r="236" spans="2:65" s="12" customFormat="1">
      <c r="B236" s="218"/>
      <c r="C236" s="219"/>
      <c r="D236" s="204" t="s">
        <v>173</v>
      </c>
      <c r="E236" s="220" t="s">
        <v>21</v>
      </c>
      <c r="F236" s="221" t="s">
        <v>1271</v>
      </c>
      <c r="G236" s="219"/>
      <c r="H236" s="222">
        <v>5.52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173</v>
      </c>
      <c r="AU236" s="228" t="s">
        <v>82</v>
      </c>
      <c r="AV236" s="12" t="s">
        <v>82</v>
      </c>
      <c r="AW236" s="12" t="s">
        <v>36</v>
      </c>
      <c r="AX236" s="12" t="s">
        <v>72</v>
      </c>
      <c r="AY236" s="228" t="s">
        <v>162</v>
      </c>
    </row>
    <row r="237" spans="2:65" s="13" customFormat="1">
      <c r="B237" s="229"/>
      <c r="C237" s="230"/>
      <c r="D237" s="231" t="s">
        <v>173</v>
      </c>
      <c r="E237" s="232" t="s">
        <v>21</v>
      </c>
      <c r="F237" s="233" t="s">
        <v>177</v>
      </c>
      <c r="G237" s="230"/>
      <c r="H237" s="234">
        <v>5.52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173</v>
      </c>
      <c r="AU237" s="240" t="s">
        <v>82</v>
      </c>
      <c r="AV237" s="13" t="s">
        <v>169</v>
      </c>
      <c r="AW237" s="13" t="s">
        <v>36</v>
      </c>
      <c r="AX237" s="13" t="s">
        <v>80</v>
      </c>
      <c r="AY237" s="240" t="s">
        <v>162</v>
      </c>
    </row>
    <row r="238" spans="2:65" s="1" customFormat="1" ht="20.45" customHeight="1">
      <c r="B238" s="40"/>
      <c r="C238" s="192" t="s">
        <v>330</v>
      </c>
      <c r="D238" s="192" t="s">
        <v>164</v>
      </c>
      <c r="E238" s="193" t="s">
        <v>370</v>
      </c>
      <c r="F238" s="194" t="s">
        <v>371</v>
      </c>
      <c r="G238" s="195" t="s">
        <v>167</v>
      </c>
      <c r="H238" s="196">
        <v>36</v>
      </c>
      <c r="I238" s="197"/>
      <c r="J238" s="198">
        <f>ROUND(I238*H238,2)</f>
        <v>0</v>
      </c>
      <c r="K238" s="194" t="s">
        <v>168</v>
      </c>
      <c r="L238" s="60"/>
      <c r="M238" s="199" t="s">
        <v>21</v>
      </c>
      <c r="N238" s="200" t="s">
        <v>43</v>
      </c>
      <c r="O238" s="41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23" t="s">
        <v>169</v>
      </c>
      <c r="AT238" s="23" t="s">
        <v>164</v>
      </c>
      <c r="AU238" s="23" t="s">
        <v>82</v>
      </c>
      <c r="AY238" s="23" t="s">
        <v>162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3" t="s">
        <v>80</v>
      </c>
      <c r="BK238" s="203">
        <f>ROUND(I238*H238,2)</f>
        <v>0</v>
      </c>
      <c r="BL238" s="23" t="s">
        <v>169</v>
      </c>
      <c r="BM238" s="23" t="s">
        <v>1272</v>
      </c>
    </row>
    <row r="239" spans="2:65" s="1" customFormat="1" ht="27">
      <c r="B239" s="40"/>
      <c r="C239" s="62"/>
      <c r="D239" s="204" t="s">
        <v>171</v>
      </c>
      <c r="E239" s="62"/>
      <c r="F239" s="205" t="s">
        <v>373</v>
      </c>
      <c r="G239" s="62"/>
      <c r="H239" s="62"/>
      <c r="I239" s="162"/>
      <c r="J239" s="62"/>
      <c r="K239" s="62"/>
      <c r="L239" s="60"/>
      <c r="M239" s="206"/>
      <c r="N239" s="41"/>
      <c r="O239" s="41"/>
      <c r="P239" s="41"/>
      <c r="Q239" s="41"/>
      <c r="R239" s="41"/>
      <c r="S239" s="41"/>
      <c r="T239" s="77"/>
      <c r="AT239" s="23" t="s">
        <v>171</v>
      </c>
      <c r="AU239" s="23" t="s">
        <v>82</v>
      </c>
    </row>
    <row r="240" spans="2:65" s="11" customFormat="1">
      <c r="B240" s="207"/>
      <c r="C240" s="208"/>
      <c r="D240" s="204" t="s">
        <v>173</v>
      </c>
      <c r="E240" s="209" t="s">
        <v>21</v>
      </c>
      <c r="F240" s="210" t="s">
        <v>1240</v>
      </c>
      <c r="G240" s="208"/>
      <c r="H240" s="211" t="s">
        <v>21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173</v>
      </c>
      <c r="AU240" s="217" t="s">
        <v>82</v>
      </c>
      <c r="AV240" s="11" t="s">
        <v>80</v>
      </c>
      <c r="AW240" s="11" t="s">
        <v>36</v>
      </c>
      <c r="AX240" s="11" t="s">
        <v>72</v>
      </c>
      <c r="AY240" s="217" t="s">
        <v>162</v>
      </c>
    </row>
    <row r="241" spans="2:65" s="11" customFormat="1">
      <c r="B241" s="207"/>
      <c r="C241" s="208"/>
      <c r="D241" s="204" t="s">
        <v>173</v>
      </c>
      <c r="E241" s="209" t="s">
        <v>21</v>
      </c>
      <c r="F241" s="210" t="s">
        <v>374</v>
      </c>
      <c r="G241" s="208"/>
      <c r="H241" s="211" t="s">
        <v>21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173</v>
      </c>
      <c r="AU241" s="217" t="s">
        <v>82</v>
      </c>
      <c r="AV241" s="11" t="s">
        <v>80</v>
      </c>
      <c r="AW241" s="11" t="s">
        <v>36</v>
      </c>
      <c r="AX241" s="11" t="s">
        <v>72</v>
      </c>
      <c r="AY241" s="217" t="s">
        <v>162</v>
      </c>
    </row>
    <row r="242" spans="2:65" s="12" customFormat="1">
      <c r="B242" s="218"/>
      <c r="C242" s="219"/>
      <c r="D242" s="204" t="s">
        <v>173</v>
      </c>
      <c r="E242" s="220" t="s">
        <v>21</v>
      </c>
      <c r="F242" s="221" t="s">
        <v>222</v>
      </c>
      <c r="G242" s="219"/>
      <c r="H242" s="222">
        <v>36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173</v>
      </c>
      <c r="AU242" s="228" t="s">
        <v>82</v>
      </c>
      <c r="AV242" s="12" t="s">
        <v>82</v>
      </c>
      <c r="AW242" s="12" t="s">
        <v>36</v>
      </c>
      <c r="AX242" s="12" t="s">
        <v>72</v>
      </c>
      <c r="AY242" s="228" t="s">
        <v>162</v>
      </c>
    </row>
    <row r="243" spans="2:65" s="13" customFormat="1">
      <c r="B243" s="229"/>
      <c r="C243" s="230"/>
      <c r="D243" s="231" t="s">
        <v>173</v>
      </c>
      <c r="E243" s="232" t="s">
        <v>21</v>
      </c>
      <c r="F243" s="233" t="s">
        <v>177</v>
      </c>
      <c r="G243" s="230"/>
      <c r="H243" s="234">
        <v>36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173</v>
      </c>
      <c r="AU243" s="240" t="s">
        <v>82</v>
      </c>
      <c r="AV243" s="13" t="s">
        <v>169</v>
      </c>
      <c r="AW243" s="13" t="s">
        <v>36</v>
      </c>
      <c r="AX243" s="13" t="s">
        <v>80</v>
      </c>
      <c r="AY243" s="240" t="s">
        <v>162</v>
      </c>
    </row>
    <row r="244" spans="2:65" s="1" customFormat="1" ht="20.45" customHeight="1">
      <c r="B244" s="40"/>
      <c r="C244" s="192" t="s">
        <v>336</v>
      </c>
      <c r="D244" s="192" t="s">
        <v>164</v>
      </c>
      <c r="E244" s="193" t="s">
        <v>377</v>
      </c>
      <c r="F244" s="194" t="s">
        <v>378</v>
      </c>
      <c r="G244" s="195" t="s">
        <v>167</v>
      </c>
      <c r="H244" s="196">
        <v>73</v>
      </c>
      <c r="I244" s="197"/>
      <c r="J244" s="198">
        <f>ROUND(I244*H244,2)</f>
        <v>0</v>
      </c>
      <c r="K244" s="194" t="s">
        <v>168</v>
      </c>
      <c r="L244" s="60"/>
      <c r="M244" s="199" t="s">
        <v>21</v>
      </c>
      <c r="N244" s="200" t="s">
        <v>43</v>
      </c>
      <c r="O244" s="41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3" t="s">
        <v>169</v>
      </c>
      <c r="AT244" s="23" t="s">
        <v>164</v>
      </c>
      <c r="AU244" s="23" t="s">
        <v>82</v>
      </c>
      <c r="AY244" s="23" t="s">
        <v>162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3" t="s">
        <v>80</v>
      </c>
      <c r="BK244" s="203">
        <f>ROUND(I244*H244,2)</f>
        <v>0</v>
      </c>
      <c r="BL244" s="23" t="s">
        <v>169</v>
      </c>
      <c r="BM244" s="23" t="s">
        <v>1273</v>
      </c>
    </row>
    <row r="245" spans="2:65" s="1" customFormat="1">
      <c r="B245" s="40"/>
      <c r="C245" s="62"/>
      <c r="D245" s="204" t="s">
        <v>171</v>
      </c>
      <c r="E245" s="62"/>
      <c r="F245" s="205" t="s">
        <v>378</v>
      </c>
      <c r="G245" s="62"/>
      <c r="H245" s="62"/>
      <c r="I245" s="162"/>
      <c r="J245" s="62"/>
      <c r="K245" s="62"/>
      <c r="L245" s="60"/>
      <c r="M245" s="206"/>
      <c r="N245" s="41"/>
      <c r="O245" s="41"/>
      <c r="P245" s="41"/>
      <c r="Q245" s="41"/>
      <c r="R245" s="41"/>
      <c r="S245" s="41"/>
      <c r="T245" s="77"/>
      <c r="AT245" s="23" t="s">
        <v>171</v>
      </c>
      <c r="AU245" s="23" t="s">
        <v>82</v>
      </c>
    </row>
    <row r="246" spans="2:65" s="11" customFormat="1">
      <c r="B246" s="207"/>
      <c r="C246" s="208"/>
      <c r="D246" s="204" t="s">
        <v>173</v>
      </c>
      <c r="E246" s="209" t="s">
        <v>21</v>
      </c>
      <c r="F246" s="210" t="s">
        <v>1274</v>
      </c>
      <c r="G246" s="208"/>
      <c r="H246" s="211" t="s">
        <v>21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173</v>
      </c>
      <c r="AU246" s="217" t="s">
        <v>82</v>
      </c>
      <c r="AV246" s="11" t="s">
        <v>80</v>
      </c>
      <c r="AW246" s="11" t="s">
        <v>36</v>
      </c>
      <c r="AX246" s="11" t="s">
        <v>72</v>
      </c>
      <c r="AY246" s="217" t="s">
        <v>162</v>
      </c>
    </row>
    <row r="247" spans="2:65" s="11" customFormat="1">
      <c r="B247" s="207"/>
      <c r="C247" s="208"/>
      <c r="D247" s="204" t="s">
        <v>173</v>
      </c>
      <c r="E247" s="209" t="s">
        <v>21</v>
      </c>
      <c r="F247" s="210" t="s">
        <v>316</v>
      </c>
      <c r="G247" s="208"/>
      <c r="H247" s="211" t="s">
        <v>21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173</v>
      </c>
      <c r="AU247" s="217" t="s">
        <v>82</v>
      </c>
      <c r="AV247" s="11" t="s">
        <v>80</v>
      </c>
      <c r="AW247" s="11" t="s">
        <v>36</v>
      </c>
      <c r="AX247" s="11" t="s">
        <v>72</v>
      </c>
      <c r="AY247" s="217" t="s">
        <v>162</v>
      </c>
    </row>
    <row r="248" spans="2:65" s="12" customFormat="1">
      <c r="B248" s="218"/>
      <c r="C248" s="219"/>
      <c r="D248" s="204" t="s">
        <v>173</v>
      </c>
      <c r="E248" s="220" t="s">
        <v>21</v>
      </c>
      <c r="F248" s="221" t="s">
        <v>1264</v>
      </c>
      <c r="G248" s="219"/>
      <c r="H248" s="222">
        <v>73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173</v>
      </c>
      <c r="AU248" s="228" t="s">
        <v>82</v>
      </c>
      <c r="AV248" s="12" t="s">
        <v>82</v>
      </c>
      <c r="AW248" s="12" t="s">
        <v>36</v>
      </c>
      <c r="AX248" s="12" t="s">
        <v>72</v>
      </c>
      <c r="AY248" s="228" t="s">
        <v>162</v>
      </c>
    </row>
    <row r="249" spans="2:65" s="13" customFormat="1">
      <c r="B249" s="229"/>
      <c r="C249" s="230"/>
      <c r="D249" s="231" t="s">
        <v>173</v>
      </c>
      <c r="E249" s="232" t="s">
        <v>21</v>
      </c>
      <c r="F249" s="233" t="s">
        <v>177</v>
      </c>
      <c r="G249" s="230"/>
      <c r="H249" s="234">
        <v>73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173</v>
      </c>
      <c r="AU249" s="240" t="s">
        <v>82</v>
      </c>
      <c r="AV249" s="13" t="s">
        <v>169</v>
      </c>
      <c r="AW249" s="13" t="s">
        <v>36</v>
      </c>
      <c r="AX249" s="13" t="s">
        <v>80</v>
      </c>
      <c r="AY249" s="240" t="s">
        <v>162</v>
      </c>
    </row>
    <row r="250" spans="2:65" s="1" customFormat="1" ht="20.45" customHeight="1">
      <c r="B250" s="40"/>
      <c r="C250" s="192" t="s">
        <v>342</v>
      </c>
      <c r="D250" s="192" t="s">
        <v>164</v>
      </c>
      <c r="E250" s="193" t="s">
        <v>383</v>
      </c>
      <c r="F250" s="194" t="s">
        <v>384</v>
      </c>
      <c r="G250" s="195" t="s">
        <v>167</v>
      </c>
      <c r="H250" s="196">
        <v>37</v>
      </c>
      <c r="I250" s="197"/>
      <c r="J250" s="198">
        <f>ROUND(I250*H250,2)</f>
        <v>0</v>
      </c>
      <c r="K250" s="194" t="s">
        <v>168</v>
      </c>
      <c r="L250" s="60"/>
      <c r="M250" s="199" t="s">
        <v>21</v>
      </c>
      <c r="N250" s="200" t="s">
        <v>43</v>
      </c>
      <c r="O250" s="41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AR250" s="23" t="s">
        <v>169</v>
      </c>
      <c r="AT250" s="23" t="s">
        <v>164</v>
      </c>
      <c r="AU250" s="23" t="s">
        <v>82</v>
      </c>
      <c r="AY250" s="23" t="s">
        <v>162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3" t="s">
        <v>80</v>
      </c>
      <c r="BK250" s="203">
        <f>ROUND(I250*H250,2)</f>
        <v>0</v>
      </c>
      <c r="BL250" s="23" t="s">
        <v>169</v>
      </c>
      <c r="BM250" s="23" t="s">
        <v>1275</v>
      </c>
    </row>
    <row r="251" spans="2:65" s="1" customFormat="1" ht="27">
      <c r="B251" s="40"/>
      <c r="C251" s="62"/>
      <c r="D251" s="204" t="s">
        <v>171</v>
      </c>
      <c r="E251" s="62"/>
      <c r="F251" s="205" t="s">
        <v>386</v>
      </c>
      <c r="G251" s="62"/>
      <c r="H251" s="62"/>
      <c r="I251" s="162"/>
      <c r="J251" s="62"/>
      <c r="K251" s="62"/>
      <c r="L251" s="60"/>
      <c r="M251" s="206"/>
      <c r="N251" s="41"/>
      <c r="O251" s="41"/>
      <c r="P251" s="41"/>
      <c r="Q251" s="41"/>
      <c r="R251" s="41"/>
      <c r="S251" s="41"/>
      <c r="T251" s="77"/>
      <c r="AT251" s="23" t="s">
        <v>171</v>
      </c>
      <c r="AU251" s="23" t="s">
        <v>82</v>
      </c>
    </row>
    <row r="252" spans="2:65" s="11" customFormat="1">
      <c r="B252" s="207"/>
      <c r="C252" s="208"/>
      <c r="D252" s="204" t="s">
        <v>173</v>
      </c>
      <c r="E252" s="209" t="s">
        <v>21</v>
      </c>
      <c r="F252" s="210" t="s">
        <v>1240</v>
      </c>
      <c r="G252" s="208"/>
      <c r="H252" s="211" t="s">
        <v>21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173</v>
      </c>
      <c r="AU252" s="217" t="s">
        <v>82</v>
      </c>
      <c r="AV252" s="11" t="s">
        <v>80</v>
      </c>
      <c r="AW252" s="11" t="s">
        <v>36</v>
      </c>
      <c r="AX252" s="11" t="s">
        <v>72</v>
      </c>
      <c r="AY252" s="217" t="s">
        <v>162</v>
      </c>
    </row>
    <row r="253" spans="2:65" s="11" customFormat="1">
      <c r="B253" s="207"/>
      <c r="C253" s="208"/>
      <c r="D253" s="204" t="s">
        <v>173</v>
      </c>
      <c r="E253" s="209" t="s">
        <v>21</v>
      </c>
      <c r="F253" s="210" t="s">
        <v>387</v>
      </c>
      <c r="G253" s="208"/>
      <c r="H253" s="211" t="s">
        <v>21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173</v>
      </c>
      <c r="AU253" s="217" t="s">
        <v>82</v>
      </c>
      <c r="AV253" s="11" t="s">
        <v>80</v>
      </c>
      <c r="AW253" s="11" t="s">
        <v>36</v>
      </c>
      <c r="AX253" s="11" t="s">
        <v>72</v>
      </c>
      <c r="AY253" s="217" t="s">
        <v>162</v>
      </c>
    </row>
    <row r="254" spans="2:65" s="12" customFormat="1">
      <c r="B254" s="218"/>
      <c r="C254" s="219"/>
      <c r="D254" s="204" t="s">
        <v>173</v>
      </c>
      <c r="E254" s="220" t="s">
        <v>21</v>
      </c>
      <c r="F254" s="221" t="s">
        <v>422</v>
      </c>
      <c r="G254" s="219"/>
      <c r="H254" s="222">
        <v>37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173</v>
      </c>
      <c r="AU254" s="228" t="s">
        <v>82</v>
      </c>
      <c r="AV254" s="12" t="s">
        <v>82</v>
      </c>
      <c r="AW254" s="12" t="s">
        <v>36</v>
      </c>
      <c r="AX254" s="12" t="s">
        <v>72</v>
      </c>
      <c r="AY254" s="228" t="s">
        <v>162</v>
      </c>
    </row>
    <row r="255" spans="2:65" s="13" customFormat="1">
      <c r="B255" s="229"/>
      <c r="C255" s="230"/>
      <c r="D255" s="231" t="s">
        <v>173</v>
      </c>
      <c r="E255" s="232" t="s">
        <v>21</v>
      </c>
      <c r="F255" s="233" t="s">
        <v>177</v>
      </c>
      <c r="G255" s="230"/>
      <c r="H255" s="234">
        <v>37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173</v>
      </c>
      <c r="AU255" s="240" t="s">
        <v>82</v>
      </c>
      <c r="AV255" s="13" t="s">
        <v>169</v>
      </c>
      <c r="AW255" s="13" t="s">
        <v>36</v>
      </c>
      <c r="AX255" s="13" t="s">
        <v>80</v>
      </c>
      <c r="AY255" s="240" t="s">
        <v>162</v>
      </c>
    </row>
    <row r="256" spans="2:65" s="1" customFormat="1" ht="20.45" customHeight="1">
      <c r="B256" s="40"/>
      <c r="C256" s="192" t="s">
        <v>350</v>
      </c>
      <c r="D256" s="192" t="s">
        <v>164</v>
      </c>
      <c r="E256" s="193" t="s">
        <v>389</v>
      </c>
      <c r="F256" s="194" t="s">
        <v>390</v>
      </c>
      <c r="G256" s="195" t="s">
        <v>262</v>
      </c>
      <c r="H256" s="196">
        <v>23</v>
      </c>
      <c r="I256" s="197"/>
      <c r="J256" s="198">
        <f>ROUND(I256*H256,2)</f>
        <v>0</v>
      </c>
      <c r="K256" s="194" t="s">
        <v>168</v>
      </c>
      <c r="L256" s="60"/>
      <c r="M256" s="199" t="s">
        <v>21</v>
      </c>
      <c r="N256" s="200" t="s">
        <v>43</v>
      </c>
      <c r="O256" s="41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AR256" s="23" t="s">
        <v>169</v>
      </c>
      <c r="AT256" s="23" t="s">
        <v>164</v>
      </c>
      <c r="AU256" s="23" t="s">
        <v>82</v>
      </c>
      <c r="AY256" s="23" t="s">
        <v>162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3" t="s">
        <v>80</v>
      </c>
      <c r="BK256" s="203">
        <f>ROUND(I256*H256,2)</f>
        <v>0</v>
      </c>
      <c r="BL256" s="23" t="s">
        <v>169</v>
      </c>
      <c r="BM256" s="23" t="s">
        <v>1276</v>
      </c>
    </row>
    <row r="257" spans="2:65" s="1" customFormat="1" ht="27">
      <c r="B257" s="40"/>
      <c r="C257" s="62"/>
      <c r="D257" s="204" t="s">
        <v>171</v>
      </c>
      <c r="E257" s="62"/>
      <c r="F257" s="205" t="s">
        <v>392</v>
      </c>
      <c r="G257" s="62"/>
      <c r="H257" s="62"/>
      <c r="I257" s="162"/>
      <c r="J257" s="62"/>
      <c r="K257" s="62"/>
      <c r="L257" s="60"/>
      <c r="M257" s="206"/>
      <c r="N257" s="41"/>
      <c r="O257" s="41"/>
      <c r="P257" s="41"/>
      <c r="Q257" s="41"/>
      <c r="R257" s="41"/>
      <c r="S257" s="41"/>
      <c r="T257" s="77"/>
      <c r="AT257" s="23" t="s">
        <v>171</v>
      </c>
      <c r="AU257" s="23" t="s">
        <v>82</v>
      </c>
    </row>
    <row r="258" spans="2:65" s="11" customFormat="1">
      <c r="B258" s="207"/>
      <c r="C258" s="208"/>
      <c r="D258" s="204" t="s">
        <v>173</v>
      </c>
      <c r="E258" s="209" t="s">
        <v>21</v>
      </c>
      <c r="F258" s="210" t="s">
        <v>1240</v>
      </c>
      <c r="G258" s="208"/>
      <c r="H258" s="211" t="s">
        <v>21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173</v>
      </c>
      <c r="AU258" s="217" t="s">
        <v>82</v>
      </c>
      <c r="AV258" s="11" t="s">
        <v>80</v>
      </c>
      <c r="AW258" s="11" t="s">
        <v>36</v>
      </c>
      <c r="AX258" s="11" t="s">
        <v>72</v>
      </c>
      <c r="AY258" s="217" t="s">
        <v>162</v>
      </c>
    </row>
    <row r="259" spans="2:65" s="11" customFormat="1">
      <c r="B259" s="207"/>
      <c r="C259" s="208"/>
      <c r="D259" s="204" t="s">
        <v>173</v>
      </c>
      <c r="E259" s="209" t="s">
        <v>21</v>
      </c>
      <c r="F259" s="210" t="s">
        <v>393</v>
      </c>
      <c r="G259" s="208"/>
      <c r="H259" s="211" t="s">
        <v>21</v>
      </c>
      <c r="I259" s="212"/>
      <c r="J259" s="208"/>
      <c r="K259" s="208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173</v>
      </c>
      <c r="AU259" s="217" t="s">
        <v>82</v>
      </c>
      <c r="AV259" s="11" t="s">
        <v>80</v>
      </c>
      <c r="AW259" s="11" t="s">
        <v>36</v>
      </c>
      <c r="AX259" s="11" t="s">
        <v>72</v>
      </c>
      <c r="AY259" s="217" t="s">
        <v>162</v>
      </c>
    </row>
    <row r="260" spans="2:65" s="12" customFormat="1">
      <c r="B260" s="218"/>
      <c r="C260" s="219"/>
      <c r="D260" s="204" t="s">
        <v>173</v>
      </c>
      <c r="E260" s="220" t="s">
        <v>21</v>
      </c>
      <c r="F260" s="221" t="s">
        <v>322</v>
      </c>
      <c r="G260" s="219"/>
      <c r="H260" s="222">
        <v>23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173</v>
      </c>
      <c r="AU260" s="228" t="s">
        <v>82</v>
      </c>
      <c r="AV260" s="12" t="s">
        <v>82</v>
      </c>
      <c r="AW260" s="12" t="s">
        <v>36</v>
      </c>
      <c r="AX260" s="12" t="s">
        <v>72</v>
      </c>
      <c r="AY260" s="228" t="s">
        <v>162</v>
      </c>
    </row>
    <row r="261" spans="2:65" s="13" customFormat="1">
      <c r="B261" s="229"/>
      <c r="C261" s="230"/>
      <c r="D261" s="231" t="s">
        <v>173</v>
      </c>
      <c r="E261" s="232" t="s">
        <v>21</v>
      </c>
      <c r="F261" s="233" t="s">
        <v>177</v>
      </c>
      <c r="G261" s="230"/>
      <c r="H261" s="234">
        <v>23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173</v>
      </c>
      <c r="AU261" s="240" t="s">
        <v>82</v>
      </c>
      <c r="AV261" s="13" t="s">
        <v>169</v>
      </c>
      <c r="AW261" s="13" t="s">
        <v>36</v>
      </c>
      <c r="AX261" s="13" t="s">
        <v>80</v>
      </c>
      <c r="AY261" s="240" t="s">
        <v>162</v>
      </c>
    </row>
    <row r="262" spans="2:65" s="1" customFormat="1" ht="20.45" customHeight="1">
      <c r="B262" s="40"/>
      <c r="C262" s="241" t="s">
        <v>356</v>
      </c>
      <c r="D262" s="241" t="s">
        <v>396</v>
      </c>
      <c r="E262" s="242" t="s">
        <v>397</v>
      </c>
      <c r="F262" s="243" t="s">
        <v>398</v>
      </c>
      <c r="G262" s="244" t="s">
        <v>399</v>
      </c>
      <c r="H262" s="245">
        <v>0.34499999999999997</v>
      </c>
      <c r="I262" s="246"/>
      <c r="J262" s="247">
        <f>ROUND(I262*H262,2)</f>
        <v>0</v>
      </c>
      <c r="K262" s="243" t="s">
        <v>168</v>
      </c>
      <c r="L262" s="248"/>
      <c r="M262" s="249" t="s">
        <v>21</v>
      </c>
      <c r="N262" s="250" t="s">
        <v>43</v>
      </c>
      <c r="O262" s="41"/>
      <c r="P262" s="201">
        <f>O262*H262</f>
        <v>0</v>
      </c>
      <c r="Q262" s="201">
        <v>1E-3</v>
      </c>
      <c r="R262" s="201">
        <f>Q262*H262</f>
        <v>3.4499999999999998E-4</v>
      </c>
      <c r="S262" s="201">
        <v>0</v>
      </c>
      <c r="T262" s="202">
        <f>S262*H262</f>
        <v>0</v>
      </c>
      <c r="AR262" s="23" t="s">
        <v>223</v>
      </c>
      <c r="AT262" s="23" t="s">
        <v>396</v>
      </c>
      <c r="AU262" s="23" t="s">
        <v>82</v>
      </c>
      <c r="AY262" s="23" t="s">
        <v>162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3" t="s">
        <v>80</v>
      </c>
      <c r="BK262" s="203">
        <f>ROUND(I262*H262,2)</f>
        <v>0</v>
      </c>
      <c r="BL262" s="23" t="s">
        <v>169</v>
      </c>
      <c r="BM262" s="23" t="s">
        <v>1277</v>
      </c>
    </row>
    <row r="263" spans="2:65" s="1" customFormat="1">
      <c r="B263" s="40"/>
      <c r="C263" s="62"/>
      <c r="D263" s="204" t="s">
        <v>171</v>
      </c>
      <c r="E263" s="62"/>
      <c r="F263" s="205" t="s">
        <v>398</v>
      </c>
      <c r="G263" s="62"/>
      <c r="H263" s="62"/>
      <c r="I263" s="162"/>
      <c r="J263" s="62"/>
      <c r="K263" s="62"/>
      <c r="L263" s="60"/>
      <c r="M263" s="206"/>
      <c r="N263" s="41"/>
      <c r="O263" s="41"/>
      <c r="P263" s="41"/>
      <c r="Q263" s="41"/>
      <c r="R263" s="41"/>
      <c r="S263" s="41"/>
      <c r="T263" s="77"/>
      <c r="AT263" s="23" t="s">
        <v>171</v>
      </c>
      <c r="AU263" s="23" t="s">
        <v>82</v>
      </c>
    </row>
    <row r="264" spans="2:65" s="11" customFormat="1">
      <c r="B264" s="207"/>
      <c r="C264" s="208"/>
      <c r="D264" s="204" t="s">
        <v>173</v>
      </c>
      <c r="E264" s="209" t="s">
        <v>21</v>
      </c>
      <c r="F264" s="210" t="s">
        <v>401</v>
      </c>
      <c r="G264" s="208"/>
      <c r="H264" s="211" t="s">
        <v>21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173</v>
      </c>
      <c r="AU264" s="217" t="s">
        <v>82</v>
      </c>
      <c r="AV264" s="11" t="s">
        <v>80</v>
      </c>
      <c r="AW264" s="11" t="s">
        <v>36</v>
      </c>
      <c r="AX264" s="11" t="s">
        <v>72</v>
      </c>
      <c r="AY264" s="217" t="s">
        <v>162</v>
      </c>
    </row>
    <row r="265" spans="2:65" s="12" customFormat="1">
      <c r="B265" s="218"/>
      <c r="C265" s="219"/>
      <c r="D265" s="204" t="s">
        <v>173</v>
      </c>
      <c r="E265" s="220" t="s">
        <v>21</v>
      </c>
      <c r="F265" s="221" t="s">
        <v>1278</v>
      </c>
      <c r="G265" s="219"/>
      <c r="H265" s="222">
        <v>0.34499999999999997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173</v>
      </c>
      <c r="AU265" s="228" t="s">
        <v>82</v>
      </c>
      <c r="AV265" s="12" t="s">
        <v>82</v>
      </c>
      <c r="AW265" s="12" t="s">
        <v>36</v>
      </c>
      <c r="AX265" s="12" t="s">
        <v>72</v>
      </c>
      <c r="AY265" s="228" t="s">
        <v>162</v>
      </c>
    </row>
    <row r="266" spans="2:65" s="13" customFormat="1">
      <c r="B266" s="229"/>
      <c r="C266" s="230"/>
      <c r="D266" s="231" t="s">
        <v>173</v>
      </c>
      <c r="E266" s="232" t="s">
        <v>21</v>
      </c>
      <c r="F266" s="233" t="s">
        <v>177</v>
      </c>
      <c r="G266" s="230"/>
      <c r="H266" s="234">
        <v>0.34499999999999997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173</v>
      </c>
      <c r="AU266" s="240" t="s">
        <v>82</v>
      </c>
      <c r="AV266" s="13" t="s">
        <v>169</v>
      </c>
      <c r="AW266" s="13" t="s">
        <v>36</v>
      </c>
      <c r="AX266" s="13" t="s">
        <v>80</v>
      </c>
      <c r="AY266" s="240" t="s">
        <v>162</v>
      </c>
    </row>
    <row r="267" spans="2:65" s="1" customFormat="1" ht="20.45" customHeight="1">
      <c r="B267" s="40"/>
      <c r="C267" s="192" t="s">
        <v>362</v>
      </c>
      <c r="D267" s="192" t="s">
        <v>164</v>
      </c>
      <c r="E267" s="193" t="s">
        <v>404</v>
      </c>
      <c r="F267" s="194" t="s">
        <v>405</v>
      </c>
      <c r="G267" s="195" t="s">
        <v>262</v>
      </c>
      <c r="H267" s="196">
        <v>23</v>
      </c>
      <c r="I267" s="197"/>
      <c r="J267" s="198">
        <f>ROUND(I267*H267,2)</f>
        <v>0</v>
      </c>
      <c r="K267" s="194" t="s">
        <v>168</v>
      </c>
      <c r="L267" s="60"/>
      <c r="M267" s="199" t="s">
        <v>21</v>
      </c>
      <c r="N267" s="200" t="s">
        <v>43</v>
      </c>
      <c r="O267" s="41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3" t="s">
        <v>169</v>
      </c>
      <c r="AT267" s="23" t="s">
        <v>164</v>
      </c>
      <c r="AU267" s="23" t="s">
        <v>82</v>
      </c>
      <c r="AY267" s="23" t="s">
        <v>162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80</v>
      </c>
      <c r="BK267" s="203">
        <f>ROUND(I267*H267,2)</f>
        <v>0</v>
      </c>
      <c r="BL267" s="23" t="s">
        <v>169</v>
      </c>
      <c r="BM267" s="23" t="s">
        <v>1279</v>
      </c>
    </row>
    <row r="268" spans="2:65" s="1" customFormat="1" ht="27">
      <c r="B268" s="40"/>
      <c r="C268" s="62"/>
      <c r="D268" s="204" t="s">
        <v>171</v>
      </c>
      <c r="E268" s="62"/>
      <c r="F268" s="205" t="s">
        <v>407</v>
      </c>
      <c r="G268" s="62"/>
      <c r="H268" s="62"/>
      <c r="I268" s="162"/>
      <c r="J268" s="62"/>
      <c r="K268" s="62"/>
      <c r="L268" s="60"/>
      <c r="M268" s="206"/>
      <c r="N268" s="41"/>
      <c r="O268" s="41"/>
      <c r="P268" s="41"/>
      <c r="Q268" s="41"/>
      <c r="R268" s="41"/>
      <c r="S268" s="41"/>
      <c r="T268" s="77"/>
      <c r="AT268" s="23" t="s">
        <v>171</v>
      </c>
      <c r="AU268" s="23" t="s">
        <v>82</v>
      </c>
    </row>
    <row r="269" spans="2:65" s="11" customFormat="1">
      <c r="B269" s="207"/>
      <c r="C269" s="208"/>
      <c r="D269" s="204" t="s">
        <v>173</v>
      </c>
      <c r="E269" s="209" t="s">
        <v>21</v>
      </c>
      <c r="F269" s="210" t="s">
        <v>1240</v>
      </c>
      <c r="G269" s="208"/>
      <c r="H269" s="211" t="s">
        <v>21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173</v>
      </c>
      <c r="AU269" s="217" t="s">
        <v>82</v>
      </c>
      <c r="AV269" s="11" t="s">
        <v>80</v>
      </c>
      <c r="AW269" s="11" t="s">
        <v>36</v>
      </c>
      <c r="AX269" s="11" t="s">
        <v>72</v>
      </c>
      <c r="AY269" s="217" t="s">
        <v>162</v>
      </c>
    </row>
    <row r="270" spans="2:65" s="11" customFormat="1">
      <c r="B270" s="207"/>
      <c r="C270" s="208"/>
      <c r="D270" s="204" t="s">
        <v>173</v>
      </c>
      <c r="E270" s="209" t="s">
        <v>21</v>
      </c>
      <c r="F270" s="210" t="s">
        <v>408</v>
      </c>
      <c r="G270" s="208"/>
      <c r="H270" s="211" t="s">
        <v>21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173</v>
      </c>
      <c r="AU270" s="217" t="s">
        <v>82</v>
      </c>
      <c r="AV270" s="11" t="s">
        <v>80</v>
      </c>
      <c r="AW270" s="11" t="s">
        <v>36</v>
      </c>
      <c r="AX270" s="11" t="s">
        <v>72</v>
      </c>
      <c r="AY270" s="217" t="s">
        <v>162</v>
      </c>
    </row>
    <row r="271" spans="2:65" s="12" customFormat="1">
      <c r="B271" s="218"/>
      <c r="C271" s="219"/>
      <c r="D271" s="204" t="s">
        <v>173</v>
      </c>
      <c r="E271" s="220" t="s">
        <v>21</v>
      </c>
      <c r="F271" s="221" t="s">
        <v>322</v>
      </c>
      <c r="G271" s="219"/>
      <c r="H271" s="222">
        <v>23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173</v>
      </c>
      <c r="AU271" s="228" t="s">
        <v>82</v>
      </c>
      <c r="AV271" s="12" t="s">
        <v>82</v>
      </c>
      <c r="AW271" s="12" t="s">
        <v>36</v>
      </c>
      <c r="AX271" s="12" t="s">
        <v>72</v>
      </c>
      <c r="AY271" s="228" t="s">
        <v>162</v>
      </c>
    </row>
    <row r="272" spans="2:65" s="13" customFormat="1">
      <c r="B272" s="229"/>
      <c r="C272" s="230"/>
      <c r="D272" s="204" t="s">
        <v>173</v>
      </c>
      <c r="E272" s="251" t="s">
        <v>21</v>
      </c>
      <c r="F272" s="252" t="s">
        <v>177</v>
      </c>
      <c r="G272" s="230"/>
      <c r="H272" s="253">
        <v>23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173</v>
      </c>
      <c r="AU272" s="240" t="s">
        <v>82</v>
      </c>
      <c r="AV272" s="13" t="s">
        <v>169</v>
      </c>
      <c r="AW272" s="13" t="s">
        <v>36</v>
      </c>
      <c r="AX272" s="13" t="s">
        <v>80</v>
      </c>
      <c r="AY272" s="240" t="s">
        <v>162</v>
      </c>
    </row>
    <row r="273" spans="2:65" s="10" customFormat="1" ht="29.85" customHeight="1">
      <c r="B273" s="175"/>
      <c r="C273" s="176"/>
      <c r="D273" s="189" t="s">
        <v>71</v>
      </c>
      <c r="E273" s="190" t="s">
        <v>82</v>
      </c>
      <c r="F273" s="190" t="s">
        <v>409</v>
      </c>
      <c r="G273" s="176"/>
      <c r="H273" s="176"/>
      <c r="I273" s="179"/>
      <c r="J273" s="191">
        <f>BK273</f>
        <v>0</v>
      </c>
      <c r="K273" s="176"/>
      <c r="L273" s="181"/>
      <c r="M273" s="182"/>
      <c r="N273" s="183"/>
      <c r="O273" s="183"/>
      <c r="P273" s="184">
        <f>SUM(P274:P288)</f>
        <v>0</v>
      </c>
      <c r="Q273" s="183"/>
      <c r="R273" s="184">
        <f>SUM(R274:R288)</f>
        <v>12.308449999999999</v>
      </c>
      <c r="S273" s="183"/>
      <c r="T273" s="185">
        <f>SUM(T274:T288)</f>
        <v>0</v>
      </c>
      <c r="AR273" s="186" t="s">
        <v>80</v>
      </c>
      <c r="AT273" s="187" t="s">
        <v>71</v>
      </c>
      <c r="AU273" s="187" t="s">
        <v>80</v>
      </c>
      <c r="AY273" s="186" t="s">
        <v>162</v>
      </c>
      <c r="BK273" s="188">
        <f>SUM(BK274:BK288)</f>
        <v>0</v>
      </c>
    </row>
    <row r="274" spans="2:65" s="1" customFormat="1" ht="28.9" customHeight="1">
      <c r="B274" s="40"/>
      <c r="C274" s="192" t="s">
        <v>369</v>
      </c>
      <c r="D274" s="192" t="s">
        <v>164</v>
      </c>
      <c r="E274" s="193" t="s">
        <v>410</v>
      </c>
      <c r="F274" s="194" t="s">
        <v>411</v>
      </c>
      <c r="G274" s="195" t="s">
        <v>412</v>
      </c>
      <c r="H274" s="196">
        <v>210</v>
      </c>
      <c r="I274" s="197"/>
      <c r="J274" s="198">
        <f>ROUND(I274*H274,2)</f>
        <v>0</v>
      </c>
      <c r="K274" s="194" t="s">
        <v>168</v>
      </c>
      <c r="L274" s="60"/>
      <c r="M274" s="199" t="s">
        <v>21</v>
      </c>
      <c r="N274" s="200" t="s">
        <v>43</v>
      </c>
      <c r="O274" s="41"/>
      <c r="P274" s="201">
        <f>O274*H274</f>
        <v>0</v>
      </c>
      <c r="Q274" s="201">
        <v>2.0000000000000001E-4</v>
      </c>
      <c r="R274" s="201">
        <f>Q274*H274</f>
        <v>4.2000000000000003E-2</v>
      </c>
      <c r="S274" s="201">
        <v>0</v>
      </c>
      <c r="T274" s="202">
        <f>S274*H274</f>
        <v>0</v>
      </c>
      <c r="AR274" s="23" t="s">
        <v>169</v>
      </c>
      <c r="AT274" s="23" t="s">
        <v>164</v>
      </c>
      <c r="AU274" s="23" t="s">
        <v>82</v>
      </c>
      <c r="AY274" s="23" t="s">
        <v>162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80</v>
      </c>
      <c r="BK274" s="203">
        <f>ROUND(I274*H274,2)</f>
        <v>0</v>
      </c>
      <c r="BL274" s="23" t="s">
        <v>169</v>
      </c>
      <c r="BM274" s="23" t="s">
        <v>1280</v>
      </c>
    </row>
    <row r="275" spans="2:65" s="1" customFormat="1" ht="27">
      <c r="B275" s="40"/>
      <c r="C275" s="62"/>
      <c r="D275" s="204" t="s">
        <v>171</v>
      </c>
      <c r="E275" s="62"/>
      <c r="F275" s="205" t="s">
        <v>414</v>
      </c>
      <c r="G275" s="62"/>
      <c r="H275" s="62"/>
      <c r="I275" s="162"/>
      <c r="J275" s="62"/>
      <c r="K275" s="62"/>
      <c r="L275" s="60"/>
      <c r="M275" s="206"/>
      <c r="N275" s="41"/>
      <c r="O275" s="41"/>
      <c r="P275" s="41"/>
      <c r="Q275" s="41"/>
      <c r="R275" s="41"/>
      <c r="S275" s="41"/>
      <c r="T275" s="77"/>
      <c r="AT275" s="23" t="s">
        <v>171</v>
      </c>
      <c r="AU275" s="23" t="s">
        <v>82</v>
      </c>
    </row>
    <row r="276" spans="2:65" s="11" customFormat="1">
      <c r="B276" s="207"/>
      <c r="C276" s="208"/>
      <c r="D276" s="204" t="s">
        <v>173</v>
      </c>
      <c r="E276" s="209" t="s">
        <v>21</v>
      </c>
      <c r="F276" s="210" t="s">
        <v>1140</v>
      </c>
      <c r="G276" s="208"/>
      <c r="H276" s="211" t="s">
        <v>21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173</v>
      </c>
      <c r="AU276" s="217" t="s">
        <v>82</v>
      </c>
      <c r="AV276" s="11" t="s">
        <v>80</v>
      </c>
      <c r="AW276" s="11" t="s">
        <v>36</v>
      </c>
      <c r="AX276" s="11" t="s">
        <v>72</v>
      </c>
      <c r="AY276" s="217" t="s">
        <v>162</v>
      </c>
    </row>
    <row r="277" spans="2:65" s="11" customFormat="1">
      <c r="B277" s="207"/>
      <c r="C277" s="208"/>
      <c r="D277" s="204" t="s">
        <v>173</v>
      </c>
      <c r="E277" s="209" t="s">
        <v>21</v>
      </c>
      <c r="F277" s="210" t="s">
        <v>417</v>
      </c>
      <c r="G277" s="208"/>
      <c r="H277" s="211" t="s">
        <v>21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173</v>
      </c>
      <c r="AU277" s="217" t="s">
        <v>82</v>
      </c>
      <c r="AV277" s="11" t="s">
        <v>80</v>
      </c>
      <c r="AW277" s="11" t="s">
        <v>36</v>
      </c>
      <c r="AX277" s="11" t="s">
        <v>72</v>
      </c>
      <c r="AY277" s="217" t="s">
        <v>162</v>
      </c>
    </row>
    <row r="278" spans="2:65" s="12" customFormat="1">
      <c r="B278" s="218"/>
      <c r="C278" s="219"/>
      <c r="D278" s="204" t="s">
        <v>173</v>
      </c>
      <c r="E278" s="220" t="s">
        <v>21</v>
      </c>
      <c r="F278" s="221" t="s">
        <v>1281</v>
      </c>
      <c r="G278" s="219"/>
      <c r="H278" s="222">
        <v>95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173</v>
      </c>
      <c r="AU278" s="228" t="s">
        <v>82</v>
      </c>
      <c r="AV278" s="12" t="s">
        <v>82</v>
      </c>
      <c r="AW278" s="12" t="s">
        <v>36</v>
      </c>
      <c r="AX278" s="12" t="s">
        <v>72</v>
      </c>
      <c r="AY278" s="228" t="s">
        <v>162</v>
      </c>
    </row>
    <row r="279" spans="2:65" s="12" customFormat="1">
      <c r="B279" s="218"/>
      <c r="C279" s="219"/>
      <c r="D279" s="204" t="s">
        <v>173</v>
      </c>
      <c r="E279" s="220" t="s">
        <v>21</v>
      </c>
      <c r="F279" s="221" t="s">
        <v>1259</v>
      </c>
      <c r="G279" s="219"/>
      <c r="H279" s="222">
        <v>60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173</v>
      </c>
      <c r="AU279" s="228" t="s">
        <v>82</v>
      </c>
      <c r="AV279" s="12" t="s">
        <v>82</v>
      </c>
      <c r="AW279" s="12" t="s">
        <v>36</v>
      </c>
      <c r="AX279" s="12" t="s">
        <v>72</v>
      </c>
      <c r="AY279" s="228" t="s">
        <v>162</v>
      </c>
    </row>
    <row r="280" spans="2:65" s="11" customFormat="1">
      <c r="B280" s="207"/>
      <c r="C280" s="208"/>
      <c r="D280" s="204" t="s">
        <v>173</v>
      </c>
      <c r="E280" s="209" t="s">
        <v>21</v>
      </c>
      <c r="F280" s="210" t="s">
        <v>420</v>
      </c>
      <c r="G280" s="208"/>
      <c r="H280" s="211" t="s">
        <v>21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173</v>
      </c>
      <c r="AU280" s="217" t="s">
        <v>82</v>
      </c>
      <c r="AV280" s="11" t="s">
        <v>80</v>
      </c>
      <c r="AW280" s="11" t="s">
        <v>36</v>
      </c>
      <c r="AX280" s="11" t="s">
        <v>72</v>
      </c>
      <c r="AY280" s="217" t="s">
        <v>162</v>
      </c>
    </row>
    <row r="281" spans="2:65" s="12" customFormat="1">
      <c r="B281" s="218"/>
      <c r="C281" s="219"/>
      <c r="D281" s="204" t="s">
        <v>173</v>
      </c>
      <c r="E281" s="220" t="s">
        <v>21</v>
      </c>
      <c r="F281" s="221" t="s">
        <v>554</v>
      </c>
      <c r="G281" s="219"/>
      <c r="H281" s="222">
        <v>55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173</v>
      </c>
      <c r="AU281" s="228" t="s">
        <v>82</v>
      </c>
      <c r="AV281" s="12" t="s">
        <v>82</v>
      </c>
      <c r="AW281" s="12" t="s">
        <v>36</v>
      </c>
      <c r="AX281" s="12" t="s">
        <v>72</v>
      </c>
      <c r="AY281" s="228" t="s">
        <v>162</v>
      </c>
    </row>
    <row r="282" spans="2:65" s="13" customFormat="1">
      <c r="B282" s="229"/>
      <c r="C282" s="230"/>
      <c r="D282" s="231" t="s">
        <v>173</v>
      </c>
      <c r="E282" s="232" t="s">
        <v>21</v>
      </c>
      <c r="F282" s="233" t="s">
        <v>177</v>
      </c>
      <c r="G282" s="230"/>
      <c r="H282" s="234">
        <v>210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173</v>
      </c>
      <c r="AU282" s="240" t="s">
        <v>82</v>
      </c>
      <c r="AV282" s="13" t="s">
        <v>169</v>
      </c>
      <c r="AW282" s="13" t="s">
        <v>36</v>
      </c>
      <c r="AX282" s="13" t="s">
        <v>80</v>
      </c>
      <c r="AY282" s="240" t="s">
        <v>162</v>
      </c>
    </row>
    <row r="283" spans="2:65" s="1" customFormat="1" ht="20.45" customHeight="1">
      <c r="B283" s="40"/>
      <c r="C283" s="192" t="s">
        <v>376</v>
      </c>
      <c r="D283" s="192" t="s">
        <v>164</v>
      </c>
      <c r="E283" s="193" t="s">
        <v>430</v>
      </c>
      <c r="F283" s="194" t="s">
        <v>431</v>
      </c>
      <c r="G283" s="195" t="s">
        <v>167</v>
      </c>
      <c r="H283" s="196">
        <v>5</v>
      </c>
      <c r="I283" s="197"/>
      <c r="J283" s="198">
        <f>ROUND(I283*H283,2)</f>
        <v>0</v>
      </c>
      <c r="K283" s="194" t="s">
        <v>168</v>
      </c>
      <c r="L283" s="60"/>
      <c r="M283" s="199" t="s">
        <v>21</v>
      </c>
      <c r="N283" s="200" t="s">
        <v>43</v>
      </c>
      <c r="O283" s="41"/>
      <c r="P283" s="201">
        <f>O283*H283</f>
        <v>0</v>
      </c>
      <c r="Q283" s="201">
        <v>2.45329</v>
      </c>
      <c r="R283" s="201">
        <f>Q283*H283</f>
        <v>12.266449999999999</v>
      </c>
      <c r="S283" s="201">
        <v>0</v>
      </c>
      <c r="T283" s="202">
        <f>S283*H283</f>
        <v>0</v>
      </c>
      <c r="AR283" s="23" t="s">
        <v>169</v>
      </c>
      <c r="AT283" s="23" t="s">
        <v>164</v>
      </c>
      <c r="AU283" s="23" t="s">
        <v>82</v>
      </c>
      <c r="AY283" s="23" t="s">
        <v>162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3" t="s">
        <v>80</v>
      </c>
      <c r="BK283" s="203">
        <f>ROUND(I283*H283,2)</f>
        <v>0</v>
      </c>
      <c r="BL283" s="23" t="s">
        <v>169</v>
      </c>
      <c r="BM283" s="23" t="s">
        <v>1282</v>
      </c>
    </row>
    <row r="284" spans="2:65" s="1" customFormat="1">
      <c r="B284" s="40"/>
      <c r="C284" s="62"/>
      <c r="D284" s="204" t="s">
        <v>171</v>
      </c>
      <c r="E284" s="62"/>
      <c r="F284" s="205" t="s">
        <v>433</v>
      </c>
      <c r="G284" s="62"/>
      <c r="H284" s="62"/>
      <c r="I284" s="162"/>
      <c r="J284" s="62"/>
      <c r="K284" s="62"/>
      <c r="L284" s="60"/>
      <c r="M284" s="206"/>
      <c r="N284" s="41"/>
      <c r="O284" s="41"/>
      <c r="P284" s="41"/>
      <c r="Q284" s="41"/>
      <c r="R284" s="41"/>
      <c r="S284" s="41"/>
      <c r="T284" s="77"/>
      <c r="AT284" s="23" t="s">
        <v>171</v>
      </c>
      <c r="AU284" s="23" t="s">
        <v>82</v>
      </c>
    </row>
    <row r="285" spans="2:65" s="11" customFormat="1">
      <c r="B285" s="207"/>
      <c r="C285" s="208"/>
      <c r="D285" s="204" t="s">
        <v>173</v>
      </c>
      <c r="E285" s="209" t="s">
        <v>21</v>
      </c>
      <c r="F285" s="210" t="s">
        <v>1240</v>
      </c>
      <c r="G285" s="208"/>
      <c r="H285" s="211" t="s">
        <v>21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173</v>
      </c>
      <c r="AU285" s="217" t="s">
        <v>82</v>
      </c>
      <c r="AV285" s="11" t="s">
        <v>80</v>
      </c>
      <c r="AW285" s="11" t="s">
        <v>36</v>
      </c>
      <c r="AX285" s="11" t="s">
        <v>72</v>
      </c>
      <c r="AY285" s="217" t="s">
        <v>162</v>
      </c>
    </row>
    <row r="286" spans="2:65" s="11" customFormat="1">
      <c r="B286" s="207"/>
      <c r="C286" s="208"/>
      <c r="D286" s="204" t="s">
        <v>173</v>
      </c>
      <c r="E286" s="209" t="s">
        <v>21</v>
      </c>
      <c r="F286" s="210" t="s">
        <v>1283</v>
      </c>
      <c r="G286" s="208"/>
      <c r="H286" s="211" t="s">
        <v>21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173</v>
      </c>
      <c r="AU286" s="217" t="s">
        <v>82</v>
      </c>
      <c r="AV286" s="11" t="s">
        <v>80</v>
      </c>
      <c r="AW286" s="11" t="s">
        <v>36</v>
      </c>
      <c r="AX286" s="11" t="s">
        <v>72</v>
      </c>
      <c r="AY286" s="217" t="s">
        <v>162</v>
      </c>
    </row>
    <row r="287" spans="2:65" s="12" customFormat="1">
      <c r="B287" s="218"/>
      <c r="C287" s="219"/>
      <c r="D287" s="204" t="s">
        <v>173</v>
      </c>
      <c r="E287" s="220" t="s">
        <v>21</v>
      </c>
      <c r="F287" s="221" t="s">
        <v>196</v>
      </c>
      <c r="G287" s="219"/>
      <c r="H287" s="222">
        <v>5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173</v>
      </c>
      <c r="AU287" s="228" t="s">
        <v>82</v>
      </c>
      <c r="AV287" s="12" t="s">
        <v>82</v>
      </c>
      <c r="AW287" s="12" t="s">
        <v>36</v>
      </c>
      <c r="AX287" s="12" t="s">
        <v>72</v>
      </c>
      <c r="AY287" s="228" t="s">
        <v>162</v>
      </c>
    </row>
    <row r="288" spans="2:65" s="13" customFormat="1">
      <c r="B288" s="229"/>
      <c r="C288" s="230"/>
      <c r="D288" s="204" t="s">
        <v>173</v>
      </c>
      <c r="E288" s="251" t="s">
        <v>21</v>
      </c>
      <c r="F288" s="252" t="s">
        <v>177</v>
      </c>
      <c r="G288" s="230"/>
      <c r="H288" s="253">
        <v>5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173</v>
      </c>
      <c r="AU288" s="240" t="s">
        <v>82</v>
      </c>
      <c r="AV288" s="13" t="s">
        <v>169</v>
      </c>
      <c r="AW288" s="13" t="s">
        <v>36</v>
      </c>
      <c r="AX288" s="13" t="s">
        <v>80</v>
      </c>
      <c r="AY288" s="240" t="s">
        <v>162</v>
      </c>
    </row>
    <row r="289" spans="2:65" s="10" customFormat="1" ht="29.85" customHeight="1">
      <c r="B289" s="175"/>
      <c r="C289" s="176"/>
      <c r="D289" s="189" t="s">
        <v>71</v>
      </c>
      <c r="E289" s="190" t="s">
        <v>183</v>
      </c>
      <c r="F289" s="190" t="s">
        <v>442</v>
      </c>
      <c r="G289" s="176"/>
      <c r="H289" s="176"/>
      <c r="I289" s="179"/>
      <c r="J289" s="191">
        <f>BK289</f>
        <v>0</v>
      </c>
      <c r="K289" s="176"/>
      <c r="L289" s="181"/>
      <c r="M289" s="182"/>
      <c r="N289" s="183"/>
      <c r="O289" s="183"/>
      <c r="P289" s="184">
        <f>SUM(P290:P320)</f>
        <v>0</v>
      </c>
      <c r="Q289" s="183"/>
      <c r="R289" s="184">
        <f>SUM(R290:R320)</f>
        <v>7.0859700000000005</v>
      </c>
      <c r="S289" s="183"/>
      <c r="T289" s="185">
        <f>SUM(T290:T320)</f>
        <v>0</v>
      </c>
      <c r="AR289" s="186" t="s">
        <v>80</v>
      </c>
      <c r="AT289" s="187" t="s">
        <v>71</v>
      </c>
      <c r="AU289" s="187" t="s">
        <v>80</v>
      </c>
      <c r="AY289" s="186" t="s">
        <v>162</v>
      </c>
      <c r="BK289" s="188">
        <f>SUM(BK290:BK320)</f>
        <v>0</v>
      </c>
    </row>
    <row r="290" spans="2:65" s="1" customFormat="1" ht="20.45" customHeight="1">
      <c r="B290" s="40"/>
      <c r="C290" s="192" t="s">
        <v>382</v>
      </c>
      <c r="D290" s="192" t="s">
        <v>164</v>
      </c>
      <c r="E290" s="193" t="s">
        <v>444</v>
      </c>
      <c r="F290" s="194" t="s">
        <v>445</v>
      </c>
      <c r="G290" s="195" t="s">
        <v>262</v>
      </c>
      <c r="H290" s="196">
        <v>43</v>
      </c>
      <c r="I290" s="197"/>
      <c r="J290" s="198">
        <f>ROUND(I290*H290,2)</f>
        <v>0</v>
      </c>
      <c r="K290" s="194" t="s">
        <v>168</v>
      </c>
      <c r="L290" s="60"/>
      <c r="M290" s="199" t="s">
        <v>21</v>
      </c>
      <c r="N290" s="200" t="s">
        <v>43</v>
      </c>
      <c r="O290" s="41"/>
      <c r="P290" s="201">
        <f>O290*H290</f>
        <v>0</v>
      </c>
      <c r="Q290" s="201">
        <v>0.03</v>
      </c>
      <c r="R290" s="201">
        <f>Q290*H290</f>
        <v>1.29</v>
      </c>
      <c r="S290" s="201">
        <v>0</v>
      </c>
      <c r="T290" s="202">
        <f>S290*H290</f>
        <v>0</v>
      </c>
      <c r="AR290" s="23" t="s">
        <v>169</v>
      </c>
      <c r="AT290" s="23" t="s">
        <v>164</v>
      </c>
      <c r="AU290" s="23" t="s">
        <v>82</v>
      </c>
      <c r="AY290" s="23" t="s">
        <v>162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3" t="s">
        <v>80</v>
      </c>
      <c r="BK290" s="203">
        <f>ROUND(I290*H290,2)</f>
        <v>0</v>
      </c>
      <c r="BL290" s="23" t="s">
        <v>169</v>
      </c>
      <c r="BM290" s="23" t="s">
        <v>1284</v>
      </c>
    </row>
    <row r="291" spans="2:65" s="1" customFormat="1" ht="40.5">
      <c r="B291" s="40"/>
      <c r="C291" s="62"/>
      <c r="D291" s="204" t="s">
        <v>171</v>
      </c>
      <c r="E291" s="62"/>
      <c r="F291" s="205" t="s">
        <v>447</v>
      </c>
      <c r="G291" s="62"/>
      <c r="H291" s="62"/>
      <c r="I291" s="162"/>
      <c r="J291" s="62"/>
      <c r="K291" s="62"/>
      <c r="L291" s="60"/>
      <c r="M291" s="206"/>
      <c r="N291" s="41"/>
      <c r="O291" s="41"/>
      <c r="P291" s="41"/>
      <c r="Q291" s="41"/>
      <c r="R291" s="41"/>
      <c r="S291" s="41"/>
      <c r="T291" s="77"/>
      <c r="AT291" s="23" t="s">
        <v>171</v>
      </c>
      <c r="AU291" s="23" t="s">
        <v>82</v>
      </c>
    </row>
    <row r="292" spans="2:65" s="11" customFormat="1">
      <c r="B292" s="207"/>
      <c r="C292" s="208"/>
      <c r="D292" s="204" t="s">
        <v>173</v>
      </c>
      <c r="E292" s="209" t="s">
        <v>21</v>
      </c>
      <c r="F292" s="210" t="s">
        <v>1240</v>
      </c>
      <c r="G292" s="208"/>
      <c r="H292" s="211" t="s">
        <v>21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173</v>
      </c>
      <c r="AU292" s="217" t="s">
        <v>82</v>
      </c>
      <c r="AV292" s="11" t="s">
        <v>80</v>
      </c>
      <c r="AW292" s="11" t="s">
        <v>36</v>
      </c>
      <c r="AX292" s="11" t="s">
        <v>72</v>
      </c>
      <c r="AY292" s="217" t="s">
        <v>162</v>
      </c>
    </row>
    <row r="293" spans="2:65" s="11" customFormat="1">
      <c r="B293" s="207"/>
      <c r="C293" s="208"/>
      <c r="D293" s="204" t="s">
        <v>173</v>
      </c>
      <c r="E293" s="209" t="s">
        <v>21</v>
      </c>
      <c r="F293" s="210" t="s">
        <v>448</v>
      </c>
      <c r="G293" s="208"/>
      <c r="H293" s="211" t="s">
        <v>21</v>
      </c>
      <c r="I293" s="212"/>
      <c r="J293" s="208"/>
      <c r="K293" s="208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173</v>
      </c>
      <c r="AU293" s="217" t="s">
        <v>82</v>
      </c>
      <c r="AV293" s="11" t="s">
        <v>80</v>
      </c>
      <c r="AW293" s="11" t="s">
        <v>36</v>
      </c>
      <c r="AX293" s="11" t="s">
        <v>72</v>
      </c>
      <c r="AY293" s="217" t="s">
        <v>162</v>
      </c>
    </row>
    <row r="294" spans="2:65" s="12" customFormat="1">
      <c r="B294" s="218"/>
      <c r="C294" s="219"/>
      <c r="D294" s="204" t="s">
        <v>173</v>
      </c>
      <c r="E294" s="220" t="s">
        <v>21</v>
      </c>
      <c r="F294" s="221" t="s">
        <v>463</v>
      </c>
      <c r="G294" s="219"/>
      <c r="H294" s="222">
        <v>43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173</v>
      </c>
      <c r="AU294" s="228" t="s">
        <v>82</v>
      </c>
      <c r="AV294" s="12" t="s">
        <v>82</v>
      </c>
      <c r="AW294" s="12" t="s">
        <v>36</v>
      </c>
      <c r="AX294" s="12" t="s">
        <v>72</v>
      </c>
      <c r="AY294" s="228" t="s">
        <v>162</v>
      </c>
    </row>
    <row r="295" spans="2:65" s="13" customFormat="1">
      <c r="B295" s="229"/>
      <c r="C295" s="230"/>
      <c r="D295" s="231" t="s">
        <v>173</v>
      </c>
      <c r="E295" s="232" t="s">
        <v>21</v>
      </c>
      <c r="F295" s="233" t="s">
        <v>177</v>
      </c>
      <c r="G295" s="230"/>
      <c r="H295" s="234">
        <v>43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173</v>
      </c>
      <c r="AU295" s="240" t="s">
        <v>82</v>
      </c>
      <c r="AV295" s="13" t="s">
        <v>169</v>
      </c>
      <c r="AW295" s="13" t="s">
        <v>36</v>
      </c>
      <c r="AX295" s="13" t="s">
        <v>80</v>
      </c>
      <c r="AY295" s="240" t="s">
        <v>162</v>
      </c>
    </row>
    <row r="296" spans="2:65" s="1" customFormat="1" ht="20.45" customHeight="1">
      <c r="B296" s="40"/>
      <c r="C296" s="192" t="s">
        <v>388</v>
      </c>
      <c r="D296" s="192" t="s">
        <v>164</v>
      </c>
      <c r="E296" s="193" t="s">
        <v>471</v>
      </c>
      <c r="F296" s="194" t="s">
        <v>472</v>
      </c>
      <c r="G296" s="195" t="s">
        <v>167</v>
      </c>
      <c r="H296" s="196">
        <v>32</v>
      </c>
      <c r="I296" s="197"/>
      <c r="J296" s="198">
        <f>ROUND(I296*H296,2)</f>
        <v>0</v>
      </c>
      <c r="K296" s="194" t="s">
        <v>168</v>
      </c>
      <c r="L296" s="60"/>
      <c r="M296" s="199" t="s">
        <v>21</v>
      </c>
      <c r="N296" s="200" t="s">
        <v>43</v>
      </c>
      <c r="O296" s="41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3" t="s">
        <v>169</v>
      </c>
      <c r="AT296" s="23" t="s">
        <v>164</v>
      </c>
      <c r="AU296" s="23" t="s">
        <v>82</v>
      </c>
      <c r="AY296" s="23" t="s">
        <v>162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3" t="s">
        <v>80</v>
      </c>
      <c r="BK296" s="203">
        <f>ROUND(I296*H296,2)</f>
        <v>0</v>
      </c>
      <c r="BL296" s="23" t="s">
        <v>169</v>
      </c>
      <c r="BM296" s="23" t="s">
        <v>1285</v>
      </c>
    </row>
    <row r="297" spans="2:65" s="1" customFormat="1" ht="54">
      <c r="B297" s="40"/>
      <c r="C297" s="62"/>
      <c r="D297" s="204" t="s">
        <v>171</v>
      </c>
      <c r="E297" s="62"/>
      <c r="F297" s="205" t="s">
        <v>474</v>
      </c>
      <c r="G297" s="62"/>
      <c r="H297" s="62"/>
      <c r="I297" s="162"/>
      <c r="J297" s="62"/>
      <c r="K297" s="62"/>
      <c r="L297" s="60"/>
      <c r="M297" s="206"/>
      <c r="N297" s="41"/>
      <c r="O297" s="41"/>
      <c r="P297" s="41"/>
      <c r="Q297" s="41"/>
      <c r="R297" s="41"/>
      <c r="S297" s="41"/>
      <c r="T297" s="77"/>
      <c r="AT297" s="23" t="s">
        <v>171</v>
      </c>
      <c r="AU297" s="23" t="s">
        <v>82</v>
      </c>
    </row>
    <row r="298" spans="2:65" s="11" customFormat="1">
      <c r="B298" s="207"/>
      <c r="C298" s="208"/>
      <c r="D298" s="204" t="s">
        <v>173</v>
      </c>
      <c r="E298" s="209" t="s">
        <v>21</v>
      </c>
      <c r="F298" s="210" t="s">
        <v>1240</v>
      </c>
      <c r="G298" s="208"/>
      <c r="H298" s="211" t="s">
        <v>21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173</v>
      </c>
      <c r="AU298" s="217" t="s">
        <v>82</v>
      </c>
      <c r="AV298" s="11" t="s">
        <v>80</v>
      </c>
      <c r="AW298" s="11" t="s">
        <v>36</v>
      </c>
      <c r="AX298" s="11" t="s">
        <v>72</v>
      </c>
      <c r="AY298" s="217" t="s">
        <v>162</v>
      </c>
    </row>
    <row r="299" spans="2:65" s="12" customFormat="1">
      <c r="B299" s="218"/>
      <c r="C299" s="219"/>
      <c r="D299" s="204" t="s">
        <v>173</v>
      </c>
      <c r="E299" s="220" t="s">
        <v>21</v>
      </c>
      <c r="F299" s="221" t="s">
        <v>1286</v>
      </c>
      <c r="G299" s="219"/>
      <c r="H299" s="222">
        <v>18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173</v>
      </c>
      <c r="AU299" s="228" t="s">
        <v>82</v>
      </c>
      <c r="AV299" s="12" t="s">
        <v>82</v>
      </c>
      <c r="AW299" s="12" t="s">
        <v>36</v>
      </c>
      <c r="AX299" s="12" t="s">
        <v>72</v>
      </c>
      <c r="AY299" s="228" t="s">
        <v>162</v>
      </c>
    </row>
    <row r="300" spans="2:65" s="12" customFormat="1">
      <c r="B300" s="218"/>
      <c r="C300" s="219"/>
      <c r="D300" s="204" t="s">
        <v>173</v>
      </c>
      <c r="E300" s="220" t="s">
        <v>21</v>
      </c>
      <c r="F300" s="221" t="s">
        <v>1287</v>
      </c>
      <c r="G300" s="219"/>
      <c r="H300" s="222">
        <v>14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173</v>
      </c>
      <c r="AU300" s="228" t="s">
        <v>82</v>
      </c>
      <c r="AV300" s="12" t="s">
        <v>82</v>
      </c>
      <c r="AW300" s="12" t="s">
        <v>36</v>
      </c>
      <c r="AX300" s="12" t="s">
        <v>72</v>
      </c>
      <c r="AY300" s="228" t="s">
        <v>162</v>
      </c>
    </row>
    <row r="301" spans="2:65" s="13" customFormat="1">
      <c r="B301" s="229"/>
      <c r="C301" s="230"/>
      <c r="D301" s="231" t="s">
        <v>173</v>
      </c>
      <c r="E301" s="232" t="s">
        <v>21</v>
      </c>
      <c r="F301" s="233" t="s">
        <v>177</v>
      </c>
      <c r="G301" s="230"/>
      <c r="H301" s="234">
        <v>32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173</v>
      </c>
      <c r="AU301" s="240" t="s">
        <v>82</v>
      </c>
      <c r="AV301" s="13" t="s">
        <v>169</v>
      </c>
      <c r="AW301" s="13" t="s">
        <v>36</v>
      </c>
      <c r="AX301" s="13" t="s">
        <v>80</v>
      </c>
      <c r="AY301" s="240" t="s">
        <v>162</v>
      </c>
    </row>
    <row r="302" spans="2:65" s="1" customFormat="1" ht="20.45" customHeight="1">
      <c r="B302" s="40"/>
      <c r="C302" s="192" t="s">
        <v>395</v>
      </c>
      <c r="D302" s="192" t="s">
        <v>164</v>
      </c>
      <c r="E302" s="193" t="s">
        <v>479</v>
      </c>
      <c r="F302" s="194" t="s">
        <v>480</v>
      </c>
      <c r="G302" s="195" t="s">
        <v>262</v>
      </c>
      <c r="H302" s="196">
        <v>63</v>
      </c>
      <c r="I302" s="197"/>
      <c r="J302" s="198">
        <f>ROUND(I302*H302,2)</f>
        <v>0</v>
      </c>
      <c r="K302" s="194" t="s">
        <v>168</v>
      </c>
      <c r="L302" s="60"/>
      <c r="M302" s="199" t="s">
        <v>21</v>
      </c>
      <c r="N302" s="200" t="s">
        <v>43</v>
      </c>
      <c r="O302" s="41"/>
      <c r="P302" s="201">
        <f>O302*H302</f>
        <v>0</v>
      </c>
      <c r="Q302" s="201">
        <v>7.6499999999999997E-3</v>
      </c>
      <c r="R302" s="201">
        <f>Q302*H302</f>
        <v>0.48194999999999999</v>
      </c>
      <c r="S302" s="201">
        <v>0</v>
      </c>
      <c r="T302" s="202">
        <f>S302*H302</f>
        <v>0</v>
      </c>
      <c r="AR302" s="23" t="s">
        <v>169</v>
      </c>
      <c r="AT302" s="23" t="s">
        <v>164</v>
      </c>
      <c r="AU302" s="23" t="s">
        <v>82</v>
      </c>
      <c r="AY302" s="23" t="s">
        <v>162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3" t="s">
        <v>80</v>
      </c>
      <c r="BK302" s="203">
        <f>ROUND(I302*H302,2)</f>
        <v>0</v>
      </c>
      <c r="BL302" s="23" t="s">
        <v>169</v>
      </c>
      <c r="BM302" s="23" t="s">
        <v>1288</v>
      </c>
    </row>
    <row r="303" spans="2:65" s="1" customFormat="1" ht="54">
      <c r="B303" s="40"/>
      <c r="C303" s="62"/>
      <c r="D303" s="204" t="s">
        <v>171</v>
      </c>
      <c r="E303" s="62"/>
      <c r="F303" s="205" t="s">
        <v>482</v>
      </c>
      <c r="G303" s="62"/>
      <c r="H303" s="62"/>
      <c r="I303" s="162"/>
      <c r="J303" s="62"/>
      <c r="K303" s="62"/>
      <c r="L303" s="60"/>
      <c r="M303" s="206"/>
      <c r="N303" s="41"/>
      <c r="O303" s="41"/>
      <c r="P303" s="41"/>
      <c r="Q303" s="41"/>
      <c r="R303" s="41"/>
      <c r="S303" s="41"/>
      <c r="T303" s="77"/>
      <c r="AT303" s="23" t="s">
        <v>171</v>
      </c>
      <c r="AU303" s="23" t="s">
        <v>82</v>
      </c>
    </row>
    <row r="304" spans="2:65" s="11" customFormat="1">
      <c r="B304" s="207"/>
      <c r="C304" s="208"/>
      <c r="D304" s="204" t="s">
        <v>173</v>
      </c>
      <c r="E304" s="209" t="s">
        <v>21</v>
      </c>
      <c r="F304" s="210" t="s">
        <v>1240</v>
      </c>
      <c r="G304" s="208"/>
      <c r="H304" s="211" t="s">
        <v>21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173</v>
      </c>
      <c r="AU304" s="217" t="s">
        <v>82</v>
      </c>
      <c r="AV304" s="11" t="s">
        <v>80</v>
      </c>
      <c r="AW304" s="11" t="s">
        <v>36</v>
      </c>
      <c r="AX304" s="11" t="s">
        <v>72</v>
      </c>
      <c r="AY304" s="217" t="s">
        <v>162</v>
      </c>
    </row>
    <row r="305" spans="2:65" s="12" customFormat="1">
      <c r="B305" s="218"/>
      <c r="C305" s="219"/>
      <c r="D305" s="204" t="s">
        <v>173</v>
      </c>
      <c r="E305" s="220" t="s">
        <v>21</v>
      </c>
      <c r="F305" s="221" t="s">
        <v>1289</v>
      </c>
      <c r="G305" s="219"/>
      <c r="H305" s="222">
        <v>25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173</v>
      </c>
      <c r="AU305" s="228" t="s">
        <v>82</v>
      </c>
      <c r="AV305" s="12" t="s">
        <v>82</v>
      </c>
      <c r="AW305" s="12" t="s">
        <v>36</v>
      </c>
      <c r="AX305" s="12" t="s">
        <v>72</v>
      </c>
      <c r="AY305" s="228" t="s">
        <v>162</v>
      </c>
    </row>
    <row r="306" spans="2:65" s="12" customFormat="1">
      <c r="B306" s="218"/>
      <c r="C306" s="219"/>
      <c r="D306" s="204" t="s">
        <v>173</v>
      </c>
      <c r="E306" s="220" t="s">
        <v>21</v>
      </c>
      <c r="F306" s="221" t="s">
        <v>1290</v>
      </c>
      <c r="G306" s="219"/>
      <c r="H306" s="222">
        <v>34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173</v>
      </c>
      <c r="AU306" s="228" t="s">
        <v>82</v>
      </c>
      <c r="AV306" s="12" t="s">
        <v>82</v>
      </c>
      <c r="AW306" s="12" t="s">
        <v>36</v>
      </c>
      <c r="AX306" s="12" t="s">
        <v>72</v>
      </c>
      <c r="AY306" s="228" t="s">
        <v>162</v>
      </c>
    </row>
    <row r="307" spans="2:65" s="12" customFormat="1">
      <c r="B307" s="218"/>
      <c r="C307" s="219"/>
      <c r="D307" s="204" t="s">
        <v>173</v>
      </c>
      <c r="E307" s="220" t="s">
        <v>21</v>
      </c>
      <c r="F307" s="221" t="s">
        <v>1291</v>
      </c>
      <c r="G307" s="219"/>
      <c r="H307" s="222">
        <v>4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173</v>
      </c>
      <c r="AU307" s="228" t="s">
        <v>82</v>
      </c>
      <c r="AV307" s="12" t="s">
        <v>82</v>
      </c>
      <c r="AW307" s="12" t="s">
        <v>36</v>
      </c>
      <c r="AX307" s="12" t="s">
        <v>72</v>
      </c>
      <c r="AY307" s="228" t="s">
        <v>162</v>
      </c>
    </row>
    <row r="308" spans="2:65" s="13" customFormat="1">
      <c r="B308" s="229"/>
      <c r="C308" s="230"/>
      <c r="D308" s="231" t="s">
        <v>173</v>
      </c>
      <c r="E308" s="232" t="s">
        <v>21</v>
      </c>
      <c r="F308" s="233" t="s">
        <v>177</v>
      </c>
      <c r="G308" s="230"/>
      <c r="H308" s="234">
        <v>63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173</v>
      </c>
      <c r="AU308" s="240" t="s">
        <v>82</v>
      </c>
      <c r="AV308" s="13" t="s">
        <v>169</v>
      </c>
      <c r="AW308" s="13" t="s">
        <v>36</v>
      </c>
      <c r="AX308" s="13" t="s">
        <v>80</v>
      </c>
      <c r="AY308" s="240" t="s">
        <v>162</v>
      </c>
    </row>
    <row r="309" spans="2:65" s="1" customFormat="1" ht="20.45" customHeight="1">
      <c r="B309" s="40"/>
      <c r="C309" s="192" t="s">
        <v>403</v>
      </c>
      <c r="D309" s="192" t="s">
        <v>164</v>
      </c>
      <c r="E309" s="193" t="s">
        <v>488</v>
      </c>
      <c r="F309" s="194" t="s">
        <v>489</v>
      </c>
      <c r="G309" s="195" t="s">
        <v>262</v>
      </c>
      <c r="H309" s="196">
        <v>63</v>
      </c>
      <c r="I309" s="197"/>
      <c r="J309" s="198">
        <f>ROUND(I309*H309,2)</f>
        <v>0</v>
      </c>
      <c r="K309" s="194" t="s">
        <v>168</v>
      </c>
      <c r="L309" s="60"/>
      <c r="M309" s="199" t="s">
        <v>21</v>
      </c>
      <c r="N309" s="200" t="s">
        <v>43</v>
      </c>
      <c r="O309" s="41"/>
      <c r="P309" s="201">
        <f>O309*H309</f>
        <v>0</v>
      </c>
      <c r="Q309" s="201">
        <v>8.5999999999999998E-4</v>
      </c>
      <c r="R309" s="201">
        <f>Q309*H309</f>
        <v>5.4179999999999999E-2</v>
      </c>
      <c r="S309" s="201">
        <v>0</v>
      </c>
      <c r="T309" s="202">
        <f>S309*H309</f>
        <v>0</v>
      </c>
      <c r="AR309" s="23" t="s">
        <v>169</v>
      </c>
      <c r="AT309" s="23" t="s">
        <v>164</v>
      </c>
      <c r="AU309" s="23" t="s">
        <v>82</v>
      </c>
      <c r="AY309" s="23" t="s">
        <v>162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3" t="s">
        <v>80</v>
      </c>
      <c r="BK309" s="203">
        <f>ROUND(I309*H309,2)</f>
        <v>0</v>
      </c>
      <c r="BL309" s="23" t="s">
        <v>169</v>
      </c>
      <c r="BM309" s="23" t="s">
        <v>1292</v>
      </c>
    </row>
    <row r="310" spans="2:65" s="1" customFormat="1" ht="54">
      <c r="B310" s="40"/>
      <c r="C310" s="62"/>
      <c r="D310" s="204" t="s">
        <v>171</v>
      </c>
      <c r="E310" s="62"/>
      <c r="F310" s="205" t="s">
        <v>491</v>
      </c>
      <c r="G310" s="62"/>
      <c r="H310" s="62"/>
      <c r="I310" s="162"/>
      <c r="J310" s="62"/>
      <c r="K310" s="62"/>
      <c r="L310" s="60"/>
      <c r="M310" s="206"/>
      <c r="N310" s="41"/>
      <c r="O310" s="41"/>
      <c r="P310" s="41"/>
      <c r="Q310" s="41"/>
      <c r="R310" s="41"/>
      <c r="S310" s="41"/>
      <c r="T310" s="77"/>
      <c r="AT310" s="23" t="s">
        <v>171</v>
      </c>
      <c r="AU310" s="23" t="s">
        <v>82</v>
      </c>
    </row>
    <row r="311" spans="2:65" s="11" customFormat="1">
      <c r="B311" s="207"/>
      <c r="C311" s="208"/>
      <c r="D311" s="204" t="s">
        <v>173</v>
      </c>
      <c r="E311" s="209" t="s">
        <v>21</v>
      </c>
      <c r="F311" s="210" t="s">
        <v>1293</v>
      </c>
      <c r="G311" s="208"/>
      <c r="H311" s="211" t="s">
        <v>21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173</v>
      </c>
      <c r="AU311" s="217" t="s">
        <v>82</v>
      </c>
      <c r="AV311" s="11" t="s">
        <v>80</v>
      </c>
      <c r="AW311" s="11" t="s">
        <v>36</v>
      </c>
      <c r="AX311" s="11" t="s">
        <v>72</v>
      </c>
      <c r="AY311" s="217" t="s">
        <v>162</v>
      </c>
    </row>
    <row r="312" spans="2:65" s="12" customFormat="1">
      <c r="B312" s="218"/>
      <c r="C312" s="219"/>
      <c r="D312" s="204" t="s">
        <v>173</v>
      </c>
      <c r="E312" s="220" t="s">
        <v>21</v>
      </c>
      <c r="F312" s="221" t="s">
        <v>608</v>
      </c>
      <c r="G312" s="219"/>
      <c r="H312" s="222">
        <v>63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173</v>
      </c>
      <c r="AU312" s="228" t="s">
        <v>82</v>
      </c>
      <c r="AV312" s="12" t="s">
        <v>82</v>
      </c>
      <c r="AW312" s="12" t="s">
        <v>36</v>
      </c>
      <c r="AX312" s="12" t="s">
        <v>72</v>
      </c>
      <c r="AY312" s="228" t="s">
        <v>162</v>
      </c>
    </row>
    <row r="313" spans="2:65" s="13" customFormat="1">
      <c r="B313" s="229"/>
      <c r="C313" s="230"/>
      <c r="D313" s="231" t="s">
        <v>173</v>
      </c>
      <c r="E313" s="232" t="s">
        <v>21</v>
      </c>
      <c r="F313" s="233" t="s">
        <v>177</v>
      </c>
      <c r="G313" s="230"/>
      <c r="H313" s="234">
        <v>63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173</v>
      </c>
      <c r="AU313" s="240" t="s">
        <v>82</v>
      </c>
      <c r="AV313" s="13" t="s">
        <v>169</v>
      </c>
      <c r="AW313" s="13" t="s">
        <v>36</v>
      </c>
      <c r="AX313" s="13" t="s">
        <v>80</v>
      </c>
      <c r="AY313" s="240" t="s">
        <v>162</v>
      </c>
    </row>
    <row r="314" spans="2:65" s="1" customFormat="1" ht="20.45" customHeight="1">
      <c r="B314" s="40"/>
      <c r="C314" s="192" t="s">
        <v>222</v>
      </c>
      <c r="D314" s="192" t="s">
        <v>164</v>
      </c>
      <c r="E314" s="193" t="s">
        <v>495</v>
      </c>
      <c r="F314" s="194" t="s">
        <v>496</v>
      </c>
      <c r="G314" s="195" t="s">
        <v>365</v>
      </c>
      <c r="H314" s="196">
        <v>4.8</v>
      </c>
      <c r="I314" s="197"/>
      <c r="J314" s="198">
        <f>ROUND(I314*H314,2)</f>
        <v>0</v>
      </c>
      <c r="K314" s="194" t="s">
        <v>168</v>
      </c>
      <c r="L314" s="60"/>
      <c r="M314" s="199" t="s">
        <v>21</v>
      </c>
      <c r="N314" s="200" t="s">
        <v>43</v>
      </c>
      <c r="O314" s="41"/>
      <c r="P314" s="201">
        <f>O314*H314</f>
        <v>0</v>
      </c>
      <c r="Q314" s="201">
        <v>1.0958000000000001</v>
      </c>
      <c r="R314" s="201">
        <f>Q314*H314</f>
        <v>5.2598400000000005</v>
      </c>
      <c r="S314" s="201">
        <v>0</v>
      </c>
      <c r="T314" s="202">
        <f>S314*H314</f>
        <v>0</v>
      </c>
      <c r="AR314" s="23" t="s">
        <v>169</v>
      </c>
      <c r="AT314" s="23" t="s">
        <v>164</v>
      </c>
      <c r="AU314" s="23" t="s">
        <v>82</v>
      </c>
      <c r="AY314" s="23" t="s">
        <v>162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80</v>
      </c>
      <c r="BK314" s="203">
        <f>ROUND(I314*H314,2)</f>
        <v>0</v>
      </c>
      <c r="BL314" s="23" t="s">
        <v>169</v>
      </c>
      <c r="BM314" s="23" t="s">
        <v>1294</v>
      </c>
    </row>
    <row r="315" spans="2:65" s="1" customFormat="1" ht="54">
      <c r="B315" s="40"/>
      <c r="C315" s="62"/>
      <c r="D315" s="204" t="s">
        <v>171</v>
      </c>
      <c r="E315" s="62"/>
      <c r="F315" s="205" t="s">
        <v>498</v>
      </c>
      <c r="G315" s="62"/>
      <c r="H315" s="62"/>
      <c r="I315" s="162"/>
      <c r="J315" s="62"/>
      <c r="K315" s="62"/>
      <c r="L315" s="60"/>
      <c r="M315" s="206"/>
      <c r="N315" s="41"/>
      <c r="O315" s="41"/>
      <c r="P315" s="41"/>
      <c r="Q315" s="41"/>
      <c r="R315" s="41"/>
      <c r="S315" s="41"/>
      <c r="T315" s="77"/>
      <c r="AT315" s="23" t="s">
        <v>171</v>
      </c>
      <c r="AU315" s="23" t="s">
        <v>82</v>
      </c>
    </row>
    <row r="316" spans="2:65" s="11" customFormat="1">
      <c r="B316" s="207"/>
      <c r="C316" s="208"/>
      <c r="D316" s="204" t="s">
        <v>173</v>
      </c>
      <c r="E316" s="209" t="s">
        <v>21</v>
      </c>
      <c r="F316" s="210" t="s">
        <v>1240</v>
      </c>
      <c r="G316" s="208"/>
      <c r="H316" s="211" t="s">
        <v>21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173</v>
      </c>
      <c r="AU316" s="217" t="s">
        <v>82</v>
      </c>
      <c r="AV316" s="11" t="s">
        <v>80</v>
      </c>
      <c r="AW316" s="11" t="s">
        <v>36</v>
      </c>
      <c r="AX316" s="11" t="s">
        <v>72</v>
      </c>
      <c r="AY316" s="217" t="s">
        <v>162</v>
      </c>
    </row>
    <row r="317" spans="2:65" s="11" customFormat="1">
      <c r="B317" s="207"/>
      <c r="C317" s="208"/>
      <c r="D317" s="204" t="s">
        <v>173</v>
      </c>
      <c r="E317" s="209" t="s">
        <v>21</v>
      </c>
      <c r="F317" s="210" t="s">
        <v>499</v>
      </c>
      <c r="G317" s="208"/>
      <c r="H317" s="211" t="s">
        <v>21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173</v>
      </c>
      <c r="AU317" s="217" t="s">
        <v>82</v>
      </c>
      <c r="AV317" s="11" t="s">
        <v>80</v>
      </c>
      <c r="AW317" s="11" t="s">
        <v>36</v>
      </c>
      <c r="AX317" s="11" t="s">
        <v>72</v>
      </c>
      <c r="AY317" s="217" t="s">
        <v>162</v>
      </c>
    </row>
    <row r="318" spans="2:65" s="11" customFormat="1">
      <c r="B318" s="207"/>
      <c r="C318" s="208"/>
      <c r="D318" s="204" t="s">
        <v>173</v>
      </c>
      <c r="E318" s="209" t="s">
        <v>21</v>
      </c>
      <c r="F318" s="210" t="s">
        <v>500</v>
      </c>
      <c r="G318" s="208"/>
      <c r="H318" s="211" t="s">
        <v>21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173</v>
      </c>
      <c r="AU318" s="217" t="s">
        <v>82</v>
      </c>
      <c r="AV318" s="11" t="s">
        <v>80</v>
      </c>
      <c r="AW318" s="11" t="s">
        <v>36</v>
      </c>
      <c r="AX318" s="11" t="s">
        <v>72</v>
      </c>
      <c r="AY318" s="217" t="s">
        <v>162</v>
      </c>
    </row>
    <row r="319" spans="2:65" s="12" customFormat="1">
      <c r="B319" s="218"/>
      <c r="C319" s="219"/>
      <c r="D319" s="204" t="s">
        <v>173</v>
      </c>
      <c r="E319" s="220" t="s">
        <v>21</v>
      </c>
      <c r="F319" s="221" t="s">
        <v>1295</v>
      </c>
      <c r="G319" s="219"/>
      <c r="H319" s="222">
        <v>4.8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173</v>
      </c>
      <c r="AU319" s="228" t="s">
        <v>82</v>
      </c>
      <c r="AV319" s="12" t="s">
        <v>82</v>
      </c>
      <c r="AW319" s="12" t="s">
        <v>36</v>
      </c>
      <c r="AX319" s="12" t="s">
        <v>72</v>
      </c>
      <c r="AY319" s="228" t="s">
        <v>162</v>
      </c>
    </row>
    <row r="320" spans="2:65" s="13" customFormat="1">
      <c r="B320" s="229"/>
      <c r="C320" s="230"/>
      <c r="D320" s="204" t="s">
        <v>173</v>
      </c>
      <c r="E320" s="251" t="s">
        <v>21</v>
      </c>
      <c r="F320" s="252" t="s">
        <v>177</v>
      </c>
      <c r="G320" s="230"/>
      <c r="H320" s="253">
        <v>4.8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173</v>
      </c>
      <c r="AU320" s="240" t="s">
        <v>82</v>
      </c>
      <c r="AV320" s="13" t="s">
        <v>169</v>
      </c>
      <c r="AW320" s="13" t="s">
        <v>36</v>
      </c>
      <c r="AX320" s="13" t="s">
        <v>80</v>
      </c>
      <c r="AY320" s="240" t="s">
        <v>162</v>
      </c>
    </row>
    <row r="321" spans="2:65" s="10" customFormat="1" ht="29.85" customHeight="1">
      <c r="B321" s="175"/>
      <c r="C321" s="176"/>
      <c r="D321" s="189" t="s">
        <v>71</v>
      </c>
      <c r="E321" s="190" t="s">
        <v>169</v>
      </c>
      <c r="F321" s="190" t="s">
        <v>502</v>
      </c>
      <c r="G321" s="176"/>
      <c r="H321" s="176"/>
      <c r="I321" s="179"/>
      <c r="J321" s="191">
        <f>BK321</f>
        <v>0</v>
      </c>
      <c r="K321" s="176"/>
      <c r="L321" s="181"/>
      <c r="M321" s="182"/>
      <c r="N321" s="183"/>
      <c r="O321" s="183"/>
      <c r="P321" s="184">
        <f>SUM(P322:P352)</f>
        <v>0</v>
      </c>
      <c r="Q321" s="183"/>
      <c r="R321" s="184">
        <f>SUM(R322:R352)</f>
        <v>143.27993999999998</v>
      </c>
      <c r="S321" s="183"/>
      <c r="T321" s="185">
        <f>SUM(T322:T352)</f>
        <v>0</v>
      </c>
      <c r="AR321" s="186" t="s">
        <v>80</v>
      </c>
      <c r="AT321" s="187" t="s">
        <v>71</v>
      </c>
      <c r="AU321" s="187" t="s">
        <v>80</v>
      </c>
      <c r="AY321" s="186" t="s">
        <v>162</v>
      </c>
      <c r="BK321" s="188">
        <f>SUM(BK322:BK352)</f>
        <v>0</v>
      </c>
    </row>
    <row r="322" spans="2:65" s="1" customFormat="1" ht="20.45" customHeight="1">
      <c r="B322" s="40"/>
      <c r="C322" s="192" t="s">
        <v>422</v>
      </c>
      <c r="D322" s="192" t="s">
        <v>164</v>
      </c>
      <c r="E322" s="193" t="s">
        <v>523</v>
      </c>
      <c r="F322" s="194" t="s">
        <v>524</v>
      </c>
      <c r="G322" s="195" t="s">
        <v>167</v>
      </c>
      <c r="H322" s="196">
        <v>38</v>
      </c>
      <c r="I322" s="197"/>
      <c r="J322" s="198">
        <f>ROUND(I322*H322,2)</f>
        <v>0</v>
      </c>
      <c r="K322" s="194" t="s">
        <v>21</v>
      </c>
      <c r="L322" s="60"/>
      <c r="M322" s="199" t="s">
        <v>21</v>
      </c>
      <c r="N322" s="200" t="s">
        <v>43</v>
      </c>
      <c r="O322" s="41"/>
      <c r="P322" s="201">
        <f>O322*H322</f>
        <v>0</v>
      </c>
      <c r="Q322" s="201">
        <v>2.4340799999999998</v>
      </c>
      <c r="R322" s="201">
        <f>Q322*H322</f>
        <v>92.495039999999989</v>
      </c>
      <c r="S322" s="201">
        <v>0</v>
      </c>
      <c r="T322" s="202">
        <f>S322*H322</f>
        <v>0</v>
      </c>
      <c r="AR322" s="23" t="s">
        <v>169</v>
      </c>
      <c r="AT322" s="23" t="s">
        <v>164</v>
      </c>
      <c r="AU322" s="23" t="s">
        <v>82</v>
      </c>
      <c r="AY322" s="23" t="s">
        <v>162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3" t="s">
        <v>80</v>
      </c>
      <c r="BK322" s="203">
        <f>ROUND(I322*H322,2)</f>
        <v>0</v>
      </c>
      <c r="BL322" s="23" t="s">
        <v>169</v>
      </c>
      <c r="BM322" s="23" t="s">
        <v>1296</v>
      </c>
    </row>
    <row r="323" spans="2:65" s="1" customFormat="1" ht="27">
      <c r="B323" s="40"/>
      <c r="C323" s="62"/>
      <c r="D323" s="204" t="s">
        <v>171</v>
      </c>
      <c r="E323" s="62"/>
      <c r="F323" s="205" t="s">
        <v>526</v>
      </c>
      <c r="G323" s="62"/>
      <c r="H323" s="62"/>
      <c r="I323" s="162"/>
      <c r="J323" s="62"/>
      <c r="K323" s="62"/>
      <c r="L323" s="60"/>
      <c r="M323" s="206"/>
      <c r="N323" s="41"/>
      <c r="O323" s="41"/>
      <c r="P323" s="41"/>
      <c r="Q323" s="41"/>
      <c r="R323" s="41"/>
      <c r="S323" s="41"/>
      <c r="T323" s="77"/>
      <c r="AT323" s="23" t="s">
        <v>171</v>
      </c>
      <c r="AU323" s="23" t="s">
        <v>82</v>
      </c>
    </row>
    <row r="324" spans="2:65" s="11" customFormat="1">
      <c r="B324" s="207"/>
      <c r="C324" s="208"/>
      <c r="D324" s="204" t="s">
        <v>173</v>
      </c>
      <c r="E324" s="209" t="s">
        <v>21</v>
      </c>
      <c r="F324" s="210" t="s">
        <v>1240</v>
      </c>
      <c r="G324" s="208"/>
      <c r="H324" s="211" t="s">
        <v>21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173</v>
      </c>
      <c r="AU324" s="217" t="s">
        <v>82</v>
      </c>
      <c r="AV324" s="11" t="s">
        <v>80</v>
      </c>
      <c r="AW324" s="11" t="s">
        <v>36</v>
      </c>
      <c r="AX324" s="11" t="s">
        <v>72</v>
      </c>
      <c r="AY324" s="217" t="s">
        <v>162</v>
      </c>
    </row>
    <row r="325" spans="2:65" s="12" customFormat="1">
      <c r="B325" s="218"/>
      <c r="C325" s="219"/>
      <c r="D325" s="204" t="s">
        <v>173</v>
      </c>
      <c r="E325" s="220" t="s">
        <v>21</v>
      </c>
      <c r="F325" s="221" t="s">
        <v>1297</v>
      </c>
      <c r="G325" s="219"/>
      <c r="H325" s="222">
        <v>21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173</v>
      </c>
      <c r="AU325" s="228" t="s">
        <v>82</v>
      </c>
      <c r="AV325" s="12" t="s">
        <v>82</v>
      </c>
      <c r="AW325" s="12" t="s">
        <v>36</v>
      </c>
      <c r="AX325" s="12" t="s">
        <v>72</v>
      </c>
      <c r="AY325" s="228" t="s">
        <v>162</v>
      </c>
    </row>
    <row r="326" spans="2:65" s="12" customFormat="1">
      <c r="B326" s="218"/>
      <c r="C326" s="219"/>
      <c r="D326" s="204" t="s">
        <v>173</v>
      </c>
      <c r="E326" s="220" t="s">
        <v>21</v>
      </c>
      <c r="F326" s="221" t="s">
        <v>992</v>
      </c>
      <c r="G326" s="219"/>
      <c r="H326" s="222">
        <v>0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173</v>
      </c>
      <c r="AU326" s="228" t="s">
        <v>82</v>
      </c>
      <c r="AV326" s="12" t="s">
        <v>82</v>
      </c>
      <c r="AW326" s="12" t="s">
        <v>36</v>
      </c>
      <c r="AX326" s="12" t="s">
        <v>72</v>
      </c>
      <c r="AY326" s="228" t="s">
        <v>162</v>
      </c>
    </row>
    <row r="327" spans="2:65" s="12" customFormat="1">
      <c r="B327" s="218"/>
      <c r="C327" s="219"/>
      <c r="D327" s="204" t="s">
        <v>173</v>
      </c>
      <c r="E327" s="220" t="s">
        <v>21</v>
      </c>
      <c r="F327" s="221" t="s">
        <v>1298</v>
      </c>
      <c r="G327" s="219"/>
      <c r="H327" s="222">
        <v>17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173</v>
      </c>
      <c r="AU327" s="228" t="s">
        <v>82</v>
      </c>
      <c r="AV327" s="12" t="s">
        <v>82</v>
      </c>
      <c r="AW327" s="12" t="s">
        <v>36</v>
      </c>
      <c r="AX327" s="12" t="s">
        <v>72</v>
      </c>
      <c r="AY327" s="228" t="s">
        <v>162</v>
      </c>
    </row>
    <row r="328" spans="2:65" s="13" customFormat="1">
      <c r="B328" s="229"/>
      <c r="C328" s="230"/>
      <c r="D328" s="231" t="s">
        <v>173</v>
      </c>
      <c r="E328" s="232" t="s">
        <v>21</v>
      </c>
      <c r="F328" s="233" t="s">
        <v>177</v>
      </c>
      <c r="G328" s="230"/>
      <c r="H328" s="234">
        <v>38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173</v>
      </c>
      <c r="AU328" s="240" t="s">
        <v>82</v>
      </c>
      <c r="AV328" s="13" t="s">
        <v>169</v>
      </c>
      <c r="AW328" s="13" t="s">
        <v>36</v>
      </c>
      <c r="AX328" s="13" t="s">
        <v>80</v>
      </c>
      <c r="AY328" s="240" t="s">
        <v>162</v>
      </c>
    </row>
    <row r="329" spans="2:65" s="1" customFormat="1" ht="28.9" customHeight="1">
      <c r="B329" s="40"/>
      <c r="C329" s="192" t="s">
        <v>429</v>
      </c>
      <c r="D329" s="192" t="s">
        <v>164</v>
      </c>
      <c r="E329" s="193" t="s">
        <v>517</v>
      </c>
      <c r="F329" s="194" t="s">
        <v>518</v>
      </c>
      <c r="G329" s="195" t="s">
        <v>167</v>
      </c>
      <c r="H329" s="196">
        <v>12</v>
      </c>
      <c r="I329" s="197"/>
      <c r="J329" s="198">
        <f>ROUND(I329*H329,2)</f>
        <v>0</v>
      </c>
      <c r="K329" s="194" t="s">
        <v>21</v>
      </c>
      <c r="L329" s="60"/>
      <c r="M329" s="199" t="s">
        <v>21</v>
      </c>
      <c r="N329" s="200" t="s">
        <v>43</v>
      </c>
      <c r="O329" s="41"/>
      <c r="P329" s="201">
        <f>O329*H329</f>
        <v>0</v>
      </c>
      <c r="Q329" s="201">
        <v>2.4340799999999998</v>
      </c>
      <c r="R329" s="201">
        <f>Q329*H329</f>
        <v>29.208959999999998</v>
      </c>
      <c r="S329" s="201">
        <v>0</v>
      </c>
      <c r="T329" s="202">
        <f>S329*H329</f>
        <v>0</v>
      </c>
      <c r="AR329" s="23" t="s">
        <v>169</v>
      </c>
      <c r="AT329" s="23" t="s">
        <v>164</v>
      </c>
      <c r="AU329" s="23" t="s">
        <v>82</v>
      </c>
      <c r="AY329" s="23" t="s">
        <v>162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3" t="s">
        <v>80</v>
      </c>
      <c r="BK329" s="203">
        <f>ROUND(I329*H329,2)</f>
        <v>0</v>
      </c>
      <c r="BL329" s="23" t="s">
        <v>169</v>
      </c>
      <c r="BM329" s="23" t="s">
        <v>1299</v>
      </c>
    </row>
    <row r="330" spans="2:65" s="1" customFormat="1" ht="40.5">
      <c r="B330" s="40"/>
      <c r="C330" s="62"/>
      <c r="D330" s="204" t="s">
        <v>171</v>
      </c>
      <c r="E330" s="62"/>
      <c r="F330" s="205" t="s">
        <v>520</v>
      </c>
      <c r="G330" s="62"/>
      <c r="H330" s="62"/>
      <c r="I330" s="162"/>
      <c r="J330" s="62"/>
      <c r="K330" s="62"/>
      <c r="L330" s="60"/>
      <c r="M330" s="206"/>
      <c r="N330" s="41"/>
      <c r="O330" s="41"/>
      <c r="P330" s="41"/>
      <c r="Q330" s="41"/>
      <c r="R330" s="41"/>
      <c r="S330" s="41"/>
      <c r="T330" s="77"/>
      <c r="AT330" s="23" t="s">
        <v>171</v>
      </c>
      <c r="AU330" s="23" t="s">
        <v>82</v>
      </c>
    </row>
    <row r="331" spans="2:65" s="11" customFormat="1">
      <c r="B331" s="207"/>
      <c r="C331" s="208"/>
      <c r="D331" s="204" t="s">
        <v>173</v>
      </c>
      <c r="E331" s="209" t="s">
        <v>21</v>
      </c>
      <c r="F331" s="210" t="s">
        <v>1240</v>
      </c>
      <c r="G331" s="208"/>
      <c r="H331" s="211" t="s">
        <v>21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173</v>
      </c>
      <c r="AU331" s="217" t="s">
        <v>82</v>
      </c>
      <c r="AV331" s="11" t="s">
        <v>80</v>
      </c>
      <c r="AW331" s="11" t="s">
        <v>36</v>
      </c>
      <c r="AX331" s="11" t="s">
        <v>72</v>
      </c>
      <c r="AY331" s="217" t="s">
        <v>162</v>
      </c>
    </row>
    <row r="332" spans="2:65" s="11" customFormat="1">
      <c r="B332" s="207"/>
      <c r="C332" s="208"/>
      <c r="D332" s="204" t="s">
        <v>173</v>
      </c>
      <c r="E332" s="209" t="s">
        <v>21</v>
      </c>
      <c r="F332" s="210" t="s">
        <v>521</v>
      </c>
      <c r="G332" s="208"/>
      <c r="H332" s="211" t="s">
        <v>21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173</v>
      </c>
      <c r="AU332" s="217" t="s">
        <v>82</v>
      </c>
      <c r="AV332" s="11" t="s">
        <v>80</v>
      </c>
      <c r="AW332" s="11" t="s">
        <v>36</v>
      </c>
      <c r="AX332" s="11" t="s">
        <v>72</v>
      </c>
      <c r="AY332" s="217" t="s">
        <v>162</v>
      </c>
    </row>
    <row r="333" spans="2:65" s="12" customFormat="1">
      <c r="B333" s="218"/>
      <c r="C333" s="219"/>
      <c r="D333" s="204" t="s">
        <v>173</v>
      </c>
      <c r="E333" s="220" t="s">
        <v>21</v>
      </c>
      <c r="F333" s="221" t="s">
        <v>252</v>
      </c>
      <c r="G333" s="219"/>
      <c r="H333" s="222">
        <v>12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173</v>
      </c>
      <c r="AU333" s="228" t="s">
        <v>82</v>
      </c>
      <c r="AV333" s="12" t="s">
        <v>82</v>
      </c>
      <c r="AW333" s="12" t="s">
        <v>36</v>
      </c>
      <c r="AX333" s="12" t="s">
        <v>72</v>
      </c>
      <c r="AY333" s="228" t="s">
        <v>162</v>
      </c>
    </row>
    <row r="334" spans="2:65" s="13" customFormat="1">
      <c r="B334" s="229"/>
      <c r="C334" s="230"/>
      <c r="D334" s="231" t="s">
        <v>173</v>
      </c>
      <c r="E334" s="232" t="s">
        <v>21</v>
      </c>
      <c r="F334" s="233" t="s">
        <v>177</v>
      </c>
      <c r="G334" s="230"/>
      <c r="H334" s="234">
        <v>12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173</v>
      </c>
      <c r="AU334" s="240" t="s">
        <v>82</v>
      </c>
      <c r="AV334" s="13" t="s">
        <v>169</v>
      </c>
      <c r="AW334" s="13" t="s">
        <v>36</v>
      </c>
      <c r="AX334" s="13" t="s">
        <v>80</v>
      </c>
      <c r="AY334" s="240" t="s">
        <v>162</v>
      </c>
    </row>
    <row r="335" spans="2:65" s="1" customFormat="1" ht="28.9" customHeight="1">
      <c r="B335" s="40"/>
      <c r="C335" s="192" t="s">
        <v>435</v>
      </c>
      <c r="D335" s="192" t="s">
        <v>164</v>
      </c>
      <c r="E335" s="193" t="s">
        <v>531</v>
      </c>
      <c r="F335" s="194" t="s">
        <v>532</v>
      </c>
      <c r="G335" s="195" t="s">
        <v>262</v>
      </c>
      <c r="H335" s="196">
        <v>30</v>
      </c>
      <c r="I335" s="197"/>
      <c r="J335" s="198">
        <f>ROUND(I335*H335,2)</f>
        <v>0</v>
      </c>
      <c r="K335" s="194" t="s">
        <v>168</v>
      </c>
      <c r="L335" s="60"/>
      <c r="M335" s="199" t="s">
        <v>21</v>
      </c>
      <c r="N335" s="200" t="s">
        <v>43</v>
      </c>
      <c r="O335" s="41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AR335" s="23" t="s">
        <v>169</v>
      </c>
      <c r="AT335" s="23" t="s">
        <v>164</v>
      </c>
      <c r="AU335" s="23" t="s">
        <v>82</v>
      </c>
      <c r="AY335" s="23" t="s">
        <v>162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3" t="s">
        <v>80</v>
      </c>
      <c r="BK335" s="203">
        <f>ROUND(I335*H335,2)</f>
        <v>0</v>
      </c>
      <c r="BL335" s="23" t="s">
        <v>169</v>
      </c>
      <c r="BM335" s="23" t="s">
        <v>1300</v>
      </c>
    </row>
    <row r="336" spans="2:65" s="1" customFormat="1" ht="40.5">
      <c r="B336" s="40"/>
      <c r="C336" s="62"/>
      <c r="D336" s="204" t="s">
        <v>171</v>
      </c>
      <c r="E336" s="62"/>
      <c r="F336" s="205" t="s">
        <v>534</v>
      </c>
      <c r="G336" s="62"/>
      <c r="H336" s="62"/>
      <c r="I336" s="162"/>
      <c r="J336" s="62"/>
      <c r="K336" s="62"/>
      <c r="L336" s="60"/>
      <c r="M336" s="206"/>
      <c r="N336" s="41"/>
      <c r="O336" s="41"/>
      <c r="P336" s="41"/>
      <c r="Q336" s="41"/>
      <c r="R336" s="41"/>
      <c r="S336" s="41"/>
      <c r="T336" s="77"/>
      <c r="AT336" s="23" t="s">
        <v>171</v>
      </c>
      <c r="AU336" s="23" t="s">
        <v>82</v>
      </c>
    </row>
    <row r="337" spans="2:65" s="11" customFormat="1">
      <c r="B337" s="207"/>
      <c r="C337" s="208"/>
      <c r="D337" s="204" t="s">
        <v>173</v>
      </c>
      <c r="E337" s="209" t="s">
        <v>21</v>
      </c>
      <c r="F337" s="210" t="s">
        <v>1240</v>
      </c>
      <c r="G337" s="208"/>
      <c r="H337" s="211" t="s">
        <v>21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173</v>
      </c>
      <c r="AU337" s="217" t="s">
        <v>82</v>
      </c>
      <c r="AV337" s="11" t="s">
        <v>80</v>
      </c>
      <c r="AW337" s="11" t="s">
        <v>36</v>
      </c>
      <c r="AX337" s="11" t="s">
        <v>72</v>
      </c>
      <c r="AY337" s="217" t="s">
        <v>162</v>
      </c>
    </row>
    <row r="338" spans="2:65" s="11" customFormat="1">
      <c r="B338" s="207"/>
      <c r="C338" s="208"/>
      <c r="D338" s="204" t="s">
        <v>173</v>
      </c>
      <c r="E338" s="209" t="s">
        <v>21</v>
      </c>
      <c r="F338" s="210" t="s">
        <v>535</v>
      </c>
      <c r="G338" s="208"/>
      <c r="H338" s="211" t="s">
        <v>21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173</v>
      </c>
      <c r="AU338" s="217" t="s">
        <v>82</v>
      </c>
      <c r="AV338" s="11" t="s">
        <v>80</v>
      </c>
      <c r="AW338" s="11" t="s">
        <v>36</v>
      </c>
      <c r="AX338" s="11" t="s">
        <v>72</v>
      </c>
      <c r="AY338" s="217" t="s">
        <v>162</v>
      </c>
    </row>
    <row r="339" spans="2:65" s="12" customFormat="1">
      <c r="B339" s="218"/>
      <c r="C339" s="219"/>
      <c r="D339" s="204" t="s">
        <v>173</v>
      </c>
      <c r="E339" s="220" t="s">
        <v>21</v>
      </c>
      <c r="F339" s="221" t="s">
        <v>369</v>
      </c>
      <c r="G339" s="219"/>
      <c r="H339" s="222">
        <v>30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173</v>
      </c>
      <c r="AU339" s="228" t="s">
        <v>82</v>
      </c>
      <c r="AV339" s="12" t="s">
        <v>82</v>
      </c>
      <c r="AW339" s="12" t="s">
        <v>36</v>
      </c>
      <c r="AX339" s="12" t="s">
        <v>72</v>
      </c>
      <c r="AY339" s="228" t="s">
        <v>162</v>
      </c>
    </row>
    <row r="340" spans="2:65" s="13" customFormat="1">
      <c r="B340" s="229"/>
      <c r="C340" s="230"/>
      <c r="D340" s="231" t="s">
        <v>173</v>
      </c>
      <c r="E340" s="232" t="s">
        <v>21</v>
      </c>
      <c r="F340" s="233" t="s">
        <v>177</v>
      </c>
      <c r="G340" s="230"/>
      <c r="H340" s="234">
        <v>30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173</v>
      </c>
      <c r="AU340" s="240" t="s">
        <v>82</v>
      </c>
      <c r="AV340" s="13" t="s">
        <v>169</v>
      </c>
      <c r="AW340" s="13" t="s">
        <v>36</v>
      </c>
      <c r="AX340" s="13" t="s">
        <v>80</v>
      </c>
      <c r="AY340" s="240" t="s">
        <v>162</v>
      </c>
    </row>
    <row r="341" spans="2:65" s="1" customFormat="1" ht="28.9" customHeight="1">
      <c r="B341" s="40"/>
      <c r="C341" s="192" t="s">
        <v>443</v>
      </c>
      <c r="D341" s="192" t="s">
        <v>164</v>
      </c>
      <c r="E341" s="193" t="s">
        <v>544</v>
      </c>
      <c r="F341" s="194" t="s">
        <v>545</v>
      </c>
      <c r="G341" s="195" t="s">
        <v>262</v>
      </c>
      <c r="H341" s="196">
        <v>19</v>
      </c>
      <c r="I341" s="197"/>
      <c r="J341" s="198">
        <f>ROUND(I341*H341,2)</f>
        <v>0</v>
      </c>
      <c r="K341" s="194" t="s">
        <v>168</v>
      </c>
      <c r="L341" s="60"/>
      <c r="M341" s="199" t="s">
        <v>21</v>
      </c>
      <c r="N341" s="200" t="s">
        <v>43</v>
      </c>
      <c r="O341" s="41"/>
      <c r="P341" s="201">
        <f>O341*H341</f>
        <v>0</v>
      </c>
      <c r="Q341" s="201">
        <v>0.60875999999999997</v>
      </c>
      <c r="R341" s="201">
        <f>Q341*H341</f>
        <v>11.56644</v>
      </c>
      <c r="S341" s="201">
        <v>0</v>
      </c>
      <c r="T341" s="202">
        <f>S341*H341</f>
        <v>0</v>
      </c>
      <c r="AR341" s="23" t="s">
        <v>169</v>
      </c>
      <c r="AT341" s="23" t="s">
        <v>164</v>
      </c>
      <c r="AU341" s="23" t="s">
        <v>82</v>
      </c>
      <c r="AY341" s="23" t="s">
        <v>162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3" t="s">
        <v>80</v>
      </c>
      <c r="BK341" s="203">
        <f>ROUND(I341*H341,2)</f>
        <v>0</v>
      </c>
      <c r="BL341" s="23" t="s">
        <v>169</v>
      </c>
      <c r="BM341" s="23" t="s">
        <v>1301</v>
      </c>
    </row>
    <row r="342" spans="2:65" s="1" customFormat="1" ht="27">
      <c r="B342" s="40"/>
      <c r="C342" s="62"/>
      <c r="D342" s="204" t="s">
        <v>171</v>
      </c>
      <c r="E342" s="62"/>
      <c r="F342" s="205" t="s">
        <v>547</v>
      </c>
      <c r="G342" s="62"/>
      <c r="H342" s="62"/>
      <c r="I342" s="162"/>
      <c r="J342" s="62"/>
      <c r="K342" s="62"/>
      <c r="L342" s="60"/>
      <c r="M342" s="206"/>
      <c r="N342" s="41"/>
      <c r="O342" s="41"/>
      <c r="P342" s="41"/>
      <c r="Q342" s="41"/>
      <c r="R342" s="41"/>
      <c r="S342" s="41"/>
      <c r="T342" s="77"/>
      <c r="AT342" s="23" t="s">
        <v>171</v>
      </c>
      <c r="AU342" s="23" t="s">
        <v>82</v>
      </c>
    </row>
    <row r="343" spans="2:65" s="11" customFormat="1">
      <c r="B343" s="207"/>
      <c r="C343" s="208"/>
      <c r="D343" s="204" t="s">
        <v>173</v>
      </c>
      <c r="E343" s="209" t="s">
        <v>21</v>
      </c>
      <c r="F343" s="210" t="s">
        <v>1240</v>
      </c>
      <c r="G343" s="208"/>
      <c r="H343" s="211" t="s">
        <v>21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173</v>
      </c>
      <c r="AU343" s="217" t="s">
        <v>82</v>
      </c>
      <c r="AV343" s="11" t="s">
        <v>80</v>
      </c>
      <c r="AW343" s="11" t="s">
        <v>36</v>
      </c>
      <c r="AX343" s="11" t="s">
        <v>72</v>
      </c>
      <c r="AY343" s="217" t="s">
        <v>162</v>
      </c>
    </row>
    <row r="344" spans="2:65" s="11" customFormat="1">
      <c r="B344" s="207"/>
      <c r="C344" s="208"/>
      <c r="D344" s="204" t="s">
        <v>173</v>
      </c>
      <c r="E344" s="209" t="s">
        <v>21</v>
      </c>
      <c r="F344" s="210" t="s">
        <v>548</v>
      </c>
      <c r="G344" s="208"/>
      <c r="H344" s="211" t="s">
        <v>21</v>
      </c>
      <c r="I344" s="212"/>
      <c r="J344" s="208"/>
      <c r="K344" s="208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173</v>
      </c>
      <c r="AU344" s="217" t="s">
        <v>82</v>
      </c>
      <c r="AV344" s="11" t="s">
        <v>80</v>
      </c>
      <c r="AW344" s="11" t="s">
        <v>36</v>
      </c>
      <c r="AX344" s="11" t="s">
        <v>72</v>
      </c>
      <c r="AY344" s="217" t="s">
        <v>162</v>
      </c>
    </row>
    <row r="345" spans="2:65" s="12" customFormat="1">
      <c r="B345" s="218"/>
      <c r="C345" s="219"/>
      <c r="D345" s="204" t="s">
        <v>173</v>
      </c>
      <c r="E345" s="220" t="s">
        <v>21</v>
      </c>
      <c r="F345" s="221" t="s">
        <v>176</v>
      </c>
      <c r="G345" s="219"/>
      <c r="H345" s="222">
        <v>19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173</v>
      </c>
      <c r="AU345" s="228" t="s">
        <v>82</v>
      </c>
      <c r="AV345" s="12" t="s">
        <v>82</v>
      </c>
      <c r="AW345" s="12" t="s">
        <v>36</v>
      </c>
      <c r="AX345" s="12" t="s">
        <v>72</v>
      </c>
      <c r="AY345" s="228" t="s">
        <v>162</v>
      </c>
    </row>
    <row r="346" spans="2:65" s="13" customFormat="1">
      <c r="B346" s="229"/>
      <c r="C346" s="230"/>
      <c r="D346" s="231" t="s">
        <v>173</v>
      </c>
      <c r="E346" s="232" t="s">
        <v>21</v>
      </c>
      <c r="F346" s="233" t="s">
        <v>177</v>
      </c>
      <c r="G346" s="230"/>
      <c r="H346" s="234">
        <v>19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173</v>
      </c>
      <c r="AU346" s="240" t="s">
        <v>82</v>
      </c>
      <c r="AV346" s="13" t="s">
        <v>169</v>
      </c>
      <c r="AW346" s="13" t="s">
        <v>36</v>
      </c>
      <c r="AX346" s="13" t="s">
        <v>80</v>
      </c>
      <c r="AY346" s="240" t="s">
        <v>162</v>
      </c>
    </row>
    <row r="347" spans="2:65" s="1" customFormat="1" ht="28.9" customHeight="1">
      <c r="B347" s="40"/>
      <c r="C347" s="192" t="s">
        <v>450</v>
      </c>
      <c r="D347" s="192" t="s">
        <v>164</v>
      </c>
      <c r="E347" s="193" t="s">
        <v>1302</v>
      </c>
      <c r="F347" s="194" t="s">
        <v>1303</v>
      </c>
      <c r="G347" s="195" t="s">
        <v>262</v>
      </c>
      <c r="H347" s="196">
        <v>12.5</v>
      </c>
      <c r="I347" s="197"/>
      <c r="J347" s="198">
        <f>ROUND(I347*H347,2)</f>
        <v>0</v>
      </c>
      <c r="K347" s="194" t="s">
        <v>168</v>
      </c>
      <c r="L347" s="60"/>
      <c r="M347" s="199" t="s">
        <v>21</v>
      </c>
      <c r="N347" s="200" t="s">
        <v>43</v>
      </c>
      <c r="O347" s="41"/>
      <c r="P347" s="201">
        <f>O347*H347</f>
        <v>0</v>
      </c>
      <c r="Q347" s="201">
        <v>0.80076000000000003</v>
      </c>
      <c r="R347" s="201">
        <f>Q347*H347</f>
        <v>10.009500000000001</v>
      </c>
      <c r="S347" s="201">
        <v>0</v>
      </c>
      <c r="T347" s="202">
        <f>S347*H347</f>
        <v>0</v>
      </c>
      <c r="AR347" s="23" t="s">
        <v>169</v>
      </c>
      <c r="AT347" s="23" t="s">
        <v>164</v>
      </c>
      <c r="AU347" s="23" t="s">
        <v>82</v>
      </c>
      <c r="AY347" s="23" t="s">
        <v>162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3" t="s">
        <v>80</v>
      </c>
      <c r="BK347" s="203">
        <f>ROUND(I347*H347,2)</f>
        <v>0</v>
      </c>
      <c r="BL347" s="23" t="s">
        <v>169</v>
      </c>
      <c r="BM347" s="23" t="s">
        <v>1304</v>
      </c>
    </row>
    <row r="348" spans="2:65" s="1" customFormat="1" ht="27">
      <c r="B348" s="40"/>
      <c r="C348" s="62"/>
      <c r="D348" s="204" t="s">
        <v>171</v>
      </c>
      <c r="E348" s="62"/>
      <c r="F348" s="205" t="s">
        <v>1305</v>
      </c>
      <c r="G348" s="62"/>
      <c r="H348" s="62"/>
      <c r="I348" s="162"/>
      <c r="J348" s="62"/>
      <c r="K348" s="62"/>
      <c r="L348" s="60"/>
      <c r="M348" s="206"/>
      <c r="N348" s="41"/>
      <c r="O348" s="41"/>
      <c r="P348" s="41"/>
      <c r="Q348" s="41"/>
      <c r="R348" s="41"/>
      <c r="S348" s="41"/>
      <c r="T348" s="77"/>
      <c r="AT348" s="23" t="s">
        <v>171</v>
      </c>
      <c r="AU348" s="23" t="s">
        <v>82</v>
      </c>
    </row>
    <row r="349" spans="2:65" s="11" customFormat="1">
      <c r="B349" s="207"/>
      <c r="C349" s="208"/>
      <c r="D349" s="204" t="s">
        <v>173</v>
      </c>
      <c r="E349" s="209" t="s">
        <v>21</v>
      </c>
      <c r="F349" s="210" t="s">
        <v>1240</v>
      </c>
      <c r="G349" s="208"/>
      <c r="H349" s="211" t="s">
        <v>21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173</v>
      </c>
      <c r="AU349" s="217" t="s">
        <v>82</v>
      </c>
      <c r="AV349" s="11" t="s">
        <v>80</v>
      </c>
      <c r="AW349" s="11" t="s">
        <v>36</v>
      </c>
      <c r="AX349" s="11" t="s">
        <v>72</v>
      </c>
      <c r="AY349" s="217" t="s">
        <v>162</v>
      </c>
    </row>
    <row r="350" spans="2:65" s="11" customFormat="1">
      <c r="B350" s="207"/>
      <c r="C350" s="208"/>
      <c r="D350" s="204" t="s">
        <v>173</v>
      </c>
      <c r="E350" s="209" t="s">
        <v>21</v>
      </c>
      <c r="F350" s="210" t="s">
        <v>1306</v>
      </c>
      <c r="G350" s="208"/>
      <c r="H350" s="211" t="s">
        <v>21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173</v>
      </c>
      <c r="AU350" s="217" t="s">
        <v>82</v>
      </c>
      <c r="AV350" s="11" t="s">
        <v>80</v>
      </c>
      <c r="AW350" s="11" t="s">
        <v>36</v>
      </c>
      <c r="AX350" s="11" t="s">
        <v>72</v>
      </c>
      <c r="AY350" s="217" t="s">
        <v>162</v>
      </c>
    </row>
    <row r="351" spans="2:65" s="12" customFormat="1">
      <c r="B351" s="218"/>
      <c r="C351" s="219"/>
      <c r="D351" s="204" t="s">
        <v>173</v>
      </c>
      <c r="E351" s="220" t="s">
        <v>21</v>
      </c>
      <c r="F351" s="221" t="s">
        <v>1307</v>
      </c>
      <c r="G351" s="219"/>
      <c r="H351" s="222">
        <v>12.5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173</v>
      </c>
      <c r="AU351" s="228" t="s">
        <v>82</v>
      </c>
      <c r="AV351" s="12" t="s">
        <v>82</v>
      </c>
      <c r="AW351" s="12" t="s">
        <v>36</v>
      </c>
      <c r="AX351" s="12" t="s">
        <v>72</v>
      </c>
      <c r="AY351" s="228" t="s">
        <v>162</v>
      </c>
    </row>
    <row r="352" spans="2:65" s="13" customFormat="1">
      <c r="B352" s="229"/>
      <c r="C352" s="230"/>
      <c r="D352" s="204" t="s">
        <v>173</v>
      </c>
      <c r="E352" s="251" t="s">
        <v>21</v>
      </c>
      <c r="F352" s="252" t="s">
        <v>177</v>
      </c>
      <c r="G352" s="230"/>
      <c r="H352" s="253">
        <v>12.5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173</v>
      </c>
      <c r="AU352" s="240" t="s">
        <v>82</v>
      </c>
      <c r="AV352" s="13" t="s">
        <v>169</v>
      </c>
      <c r="AW352" s="13" t="s">
        <v>36</v>
      </c>
      <c r="AX352" s="13" t="s">
        <v>80</v>
      </c>
      <c r="AY352" s="240" t="s">
        <v>162</v>
      </c>
    </row>
    <row r="353" spans="2:65" s="10" customFormat="1" ht="29.85" customHeight="1">
      <c r="B353" s="175"/>
      <c r="C353" s="176"/>
      <c r="D353" s="189" t="s">
        <v>71</v>
      </c>
      <c r="E353" s="190" t="s">
        <v>231</v>
      </c>
      <c r="F353" s="190" t="s">
        <v>560</v>
      </c>
      <c r="G353" s="176"/>
      <c r="H353" s="176"/>
      <c r="I353" s="179"/>
      <c r="J353" s="191">
        <f>BK353</f>
        <v>0</v>
      </c>
      <c r="K353" s="176"/>
      <c r="L353" s="181"/>
      <c r="M353" s="182"/>
      <c r="N353" s="183"/>
      <c r="O353" s="183"/>
      <c r="P353" s="184">
        <f>SUM(P354:P372)</f>
        <v>0</v>
      </c>
      <c r="Q353" s="183"/>
      <c r="R353" s="184">
        <f>SUM(R354:R372)</f>
        <v>1.7340000000000001E-2</v>
      </c>
      <c r="S353" s="183"/>
      <c r="T353" s="185">
        <f>SUM(T354:T372)</f>
        <v>132.85000000000002</v>
      </c>
      <c r="AR353" s="186" t="s">
        <v>80</v>
      </c>
      <c r="AT353" s="187" t="s">
        <v>71</v>
      </c>
      <c r="AU353" s="187" t="s">
        <v>80</v>
      </c>
      <c r="AY353" s="186" t="s">
        <v>162</v>
      </c>
      <c r="BK353" s="188">
        <f>SUM(BK354:BK372)</f>
        <v>0</v>
      </c>
    </row>
    <row r="354" spans="2:65" s="1" customFormat="1" ht="20.45" customHeight="1">
      <c r="B354" s="40"/>
      <c r="C354" s="192" t="s">
        <v>456</v>
      </c>
      <c r="D354" s="192" t="s">
        <v>164</v>
      </c>
      <c r="E354" s="193" t="s">
        <v>569</v>
      </c>
      <c r="F354" s="194" t="s">
        <v>570</v>
      </c>
      <c r="G354" s="195" t="s">
        <v>412</v>
      </c>
      <c r="H354" s="196">
        <v>3</v>
      </c>
      <c r="I354" s="197"/>
      <c r="J354" s="198">
        <f>ROUND(I354*H354,2)</f>
        <v>0</v>
      </c>
      <c r="K354" s="194" t="s">
        <v>168</v>
      </c>
      <c r="L354" s="60"/>
      <c r="M354" s="199" t="s">
        <v>21</v>
      </c>
      <c r="N354" s="200" t="s">
        <v>43</v>
      </c>
      <c r="O354" s="41"/>
      <c r="P354" s="201">
        <f>O354*H354</f>
        <v>0</v>
      </c>
      <c r="Q354" s="201">
        <v>5.7800000000000004E-3</v>
      </c>
      <c r="R354" s="201">
        <f>Q354*H354</f>
        <v>1.7340000000000001E-2</v>
      </c>
      <c r="S354" s="201">
        <v>0</v>
      </c>
      <c r="T354" s="202">
        <f>S354*H354</f>
        <v>0</v>
      </c>
      <c r="AR354" s="23" t="s">
        <v>169</v>
      </c>
      <c r="AT354" s="23" t="s">
        <v>164</v>
      </c>
      <c r="AU354" s="23" t="s">
        <v>82</v>
      </c>
      <c r="AY354" s="23" t="s">
        <v>162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3" t="s">
        <v>80</v>
      </c>
      <c r="BK354" s="203">
        <f>ROUND(I354*H354,2)</f>
        <v>0</v>
      </c>
      <c r="BL354" s="23" t="s">
        <v>169</v>
      </c>
      <c r="BM354" s="23" t="s">
        <v>1308</v>
      </c>
    </row>
    <row r="355" spans="2:65" s="1" customFormat="1" ht="27">
      <c r="B355" s="40"/>
      <c r="C355" s="62"/>
      <c r="D355" s="204" t="s">
        <v>171</v>
      </c>
      <c r="E355" s="62"/>
      <c r="F355" s="205" t="s">
        <v>572</v>
      </c>
      <c r="G355" s="62"/>
      <c r="H355" s="62"/>
      <c r="I355" s="162"/>
      <c r="J355" s="62"/>
      <c r="K355" s="62"/>
      <c r="L355" s="60"/>
      <c r="M355" s="206"/>
      <c r="N355" s="41"/>
      <c r="O355" s="41"/>
      <c r="P355" s="41"/>
      <c r="Q355" s="41"/>
      <c r="R355" s="41"/>
      <c r="S355" s="41"/>
      <c r="T355" s="77"/>
      <c r="AT355" s="23" t="s">
        <v>171</v>
      </c>
      <c r="AU355" s="23" t="s">
        <v>82</v>
      </c>
    </row>
    <row r="356" spans="2:65" s="11" customFormat="1">
      <c r="B356" s="207"/>
      <c r="C356" s="208"/>
      <c r="D356" s="204" t="s">
        <v>173</v>
      </c>
      <c r="E356" s="209" t="s">
        <v>21</v>
      </c>
      <c r="F356" s="210" t="s">
        <v>1309</v>
      </c>
      <c r="G356" s="208"/>
      <c r="H356" s="211" t="s">
        <v>21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173</v>
      </c>
      <c r="AU356" s="217" t="s">
        <v>82</v>
      </c>
      <c r="AV356" s="11" t="s">
        <v>80</v>
      </c>
      <c r="AW356" s="11" t="s">
        <v>36</v>
      </c>
      <c r="AX356" s="11" t="s">
        <v>72</v>
      </c>
      <c r="AY356" s="217" t="s">
        <v>162</v>
      </c>
    </row>
    <row r="357" spans="2:65" s="12" customFormat="1">
      <c r="B357" s="218"/>
      <c r="C357" s="219"/>
      <c r="D357" s="204" t="s">
        <v>173</v>
      </c>
      <c r="E357" s="220" t="s">
        <v>21</v>
      </c>
      <c r="F357" s="221" t="s">
        <v>183</v>
      </c>
      <c r="G357" s="219"/>
      <c r="H357" s="222">
        <v>3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173</v>
      </c>
      <c r="AU357" s="228" t="s">
        <v>82</v>
      </c>
      <c r="AV357" s="12" t="s">
        <v>82</v>
      </c>
      <c r="AW357" s="12" t="s">
        <v>36</v>
      </c>
      <c r="AX357" s="12" t="s">
        <v>72</v>
      </c>
      <c r="AY357" s="228" t="s">
        <v>162</v>
      </c>
    </row>
    <row r="358" spans="2:65" s="13" customFormat="1">
      <c r="B358" s="229"/>
      <c r="C358" s="230"/>
      <c r="D358" s="231" t="s">
        <v>173</v>
      </c>
      <c r="E358" s="232" t="s">
        <v>21</v>
      </c>
      <c r="F358" s="233" t="s">
        <v>177</v>
      </c>
      <c r="G358" s="230"/>
      <c r="H358" s="234">
        <v>3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173</v>
      </c>
      <c r="AU358" s="240" t="s">
        <v>82</v>
      </c>
      <c r="AV358" s="13" t="s">
        <v>169</v>
      </c>
      <c r="AW358" s="13" t="s">
        <v>36</v>
      </c>
      <c r="AX358" s="13" t="s">
        <v>80</v>
      </c>
      <c r="AY358" s="240" t="s">
        <v>162</v>
      </c>
    </row>
    <row r="359" spans="2:65" s="1" customFormat="1" ht="20.45" customHeight="1">
      <c r="B359" s="40"/>
      <c r="C359" s="192" t="s">
        <v>463</v>
      </c>
      <c r="D359" s="192" t="s">
        <v>164</v>
      </c>
      <c r="E359" s="193" t="s">
        <v>1310</v>
      </c>
      <c r="F359" s="194" t="s">
        <v>1311</v>
      </c>
      <c r="G359" s="195" t="s">
        <v>167</v>
      </c>
      <c r="H359" s="196">
        <v>11</v>
      </c>
      <c r="I359" s="197"/>
      <c r="J359" s="198">
        <f>ROUND(I359*H359,2)</f>
        <v>0</v>
      </c>
      <c r="K359" s="194" t="s">
        <v>168</v>
      </c>
      <c r="L359" s="60"/>
      <c r="M359" s="199" t="s">
        <v>21</v>
      </c>
      <c r="N359" s="200" t="s">
        <v>43</v>
      </c>
      <c r="O359" s="41"/>
      <c r="P359" s="201">
        <f>O359*H359</f>
        <v>0</v>
      </c>
      <c r="Q359" s="201">
        <v>0</v>
      </c>
      <c r="R359" s="201">
        <f>Q359*H359</f>
        <v>0</v>
      </c>
      <c r="S359" s="201">
        <v>2.75</v>
      </c>
      <c r="T359" s="202">
        <f>S359*H359</f>
        <v>30.25</v>
      </c>
      <c r="AR359" s="23" t="s">
        <v>169</v>
      </c>
      <c r="AT359" s="23" t="s">
        <v>164</v>
      </c>
      <c r="AU359" s="23" t="s">
        <v>82</v>
      </c>
      <c r="AY359" s="23" t="s">
        <v>162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3" t="s">
        <v>80</v>
      </c>
      <c r="BK359" s="203">
        <f>ROUND(I359*H359,2)</f>
        <v>0</v>
      </c>
      <c r="BL359" s="23" t="s">
        <v>169</v>
      </c>
      <c r="BM359" s="23" t="s">
        <v>1312</v>
      </c>
    </row>
    <row r="360" spans="2:65" s="1" customFormat="1" ht="40.5">
      <c r="B360" s="40"/>
      <c r="C360" s="62"/>
      <c r="D360" s="204" t="s">
        <v>171</v>
      </c>
      <c r="E360" s="62"/>
      <c r="F360" s="205" t="s">
        <v>1313</v>
      </c>
      <c r="G360" s="62"/>
      <c r="H360" s="62"/>
      <c r="I360" s="162"/>
      <c r="J360" s="62"/>
      <c r="K360" s="62"/>
      <c r="L360" s="60"/>
      <c r="M360" s="206"/>
      <c r="N360" s="41"/>
      <c r="O360" s="41"/>
      <c r="P360" s="41"/>
      <c r="Q360" s="41"/>
      <c r="R360" s="41"/>
      <c r="S360" s="41"/>
      <c r="T360" s="77"/>
      <c r="AT360" s="23" t="s">
        <v>171</v>
      </c>
      <c r="AU360" s="23" t="s">
        <v>82</v>
      </c>
    </row>
    <row r="361" spans="2:65" s="11" customFormat="1">
      <c r="B361" s="207"/>
      <c r="C361" s="208"/>
      <c r="D361" s="204" t="s">
        <v>173</v>
      </c>
      <c r="E361" s="209" t="s">
        <v>21</v>
      </c>
      <c r="F361" s="210" t="s">
        <v>1240</v>
      </c>
      <c r="G361" s="208"/>
      <c r="H361" s="211" t="s">
        <v>21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173</v>
      </c>
      <c r="AU361" s="217" t="s">
        <v>82</v>
      </c>
      <c r="AV361" s="11" t="s">
        <v>80</v>
      </c>
      <c r="AW361" s="11" t="s">
        <v>36</v>
      </c>
      <c r="AX361" s="11" t="s">
        <v>72</v>
      </c>
      <c r="AY361" s="217" t="s">
        <v>162</v>
      </c>
    </row>
    <row r="362" spans="2:65" s="11" customFormat="1">
      <c r="B362" s="207"/>
      <c r="C362" s="208"/>
      <c r="D362" s="204" t="s">
        <v>173</v>
      </c>
      <c r="E362" s="209" t="s">
        <v>21</v>
      </c>
      <c r="F362" s="210" t="s">
        <v>1314</v>
      </c>
      <c r="G362" s="208"/>
      <c r="H362" s="211" t="s">
        <v>21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173</v>
      </c>
      <c r="AU362" s="217" t="s">
        <v>82</v>
      </c>
      <c r="AV362" s="11" t="s">
        <v>80</v>
      </c>
      <c r="AW362" s="11" t="s">
        <v>36</v>
      </c>
      <c r="AX362" s="11" t="s">
        <v>72</v>
      </c>
      <c r="AY362" s="217" t="s">
        <v>162</v>
      </c>
    </row>
    <row r="363" spans="2:65" s="12" customFormat="1">
      <c r="B363" s="218"/>
      <c r="C363" s="219"/>
      <c r="D363" s="204" t="s">
        <v>173</v>
      </c>
      <c r="E363" s="220" t="s">
        <v>21</v>
      </c>
      <c r="F363" s="221" t="s">
        <v>245</v>
      </c>
      <c r="G363" s="219"/>
      <c r="H363" s="222">
        <v>11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173</v>
      </c>
      <c r="AU363" s="228" t="s">
        <v>82</v>
      </c>
      <c r="AV363" s="12" t="s">
        <v>82</v>
      </c>
      <c r="AW363" s="12" t="s">
        <v>36</v>
      </c>
      <c r="AX363" s="12" t="s">
        <v>72</v>
      </c>
      <c r="AY363" s="228" t="s">
        <v>162</v>
      </c>
    </row>
    <row r="364" spans="2:65" s="13" customFormat="1">
      <c r="B364" s="229"/>
      <c r="C364" s="230"/>
      <c r="D364" s="231" t="s">
        <v>173</v>
      </c>
      <c r="E364" s="232" t="s">
        <v>21</v>
      </c>
      <c r="F364" s="233" t="s">
        <v>177</v>
      </c>
      <c r="G364" s="230"/>
      <c r="H364" s="234">
        <v>11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173</v>
      </c>
      <c r="AU364" s="240" t="s">
        <v>82</v>
      </c>
      <c r="AV364" s="13" t="s">
        <v>169</v>
      </c>
      <c r="AW364" s="13" t="s">
        <v>36</v>
      </c>
      <c r="AX364" s="13" t="s">
        <v>80</v>
      </c>
      <c r="AY364" s="240" t="s">
        <v>162</v>
      </c>
    </row>
    <row r="365" spans="2:65" s="1" customFormat="1" ht="20.45" customHeight="1">
      <c r="B365" s="40"/>
      <c r="C365" s="192" t="s">
        <v>470</v>
      </c>
      <c r="D365" s="192" t="s">
        <v>164</v>
      </c>
      <c r="E365" s="193" t="s">
        <v>585</v>
      </c>
      <c r="F365" s="194" t="s">
        <v>586</v>
      </c>
      <c r="G365" s="195" t="s">
        <v>167</v>
      </c>
      <c r="H365" s="196">
        <v>36</v>
      </c>
      <c r="I365" s="197"/>
      <c r="J365" s="198">
        <f>ROUND(I365*H365,2)</f>
        <v>0</v>
      </c>
      <c r="K365" s="194" t="s">
        <v>168</v>
      </c>
      <c r="L365" s="60"/>
      <c r="M365" s="199" t="s">
        <v>21</v>
      </c>
      <c r="N365" s="200" t="s">
        <v>43</v>
      </c>
      <c r="O365" s="41"/>
      <c r="P365" s="201">
        <f>O365*H365</f>
        <v>0</v>
      </c>
      <c r="Q365" s="201">
        <v>0</v>
      </c>
      <c r="R365" s="201">
        <f>Q365*H365</f>
        <v>0</v>
      </c>
      <c r="S365" s="201">
        <v>2.85</v>
      </c>
      <c r="T365" s="202">
        <f>S365*H365</f>
        <v>102.60000000000001</v>
      </c>
      <c r="AR365" s="23" t="s">
        <v>169</v>
      </c>
      <c r="AT365" s="23" t="s">
        <v>164</v>
      </c>
      <c r="AU365" s="23" t="s">
        <v>82</v>
      </c>
      <c r="AY365" s="23" t="s">
        <v>162</v>
      </c>
      <c r="BE365" s="203">
        <f>IF(N365="základní",J365,0)</f>
        <v>0</v>
      </c>
      <c r="BF365" s="203">
        <f>IF(N365="snížená",J365,0)</f>
        <v>0</v>
      </c>
      <c r="BG365" s="203">
        <f>IF(N365="zákl. přenesená",J365,0)</f>
        <v>0</v>
      </c>
      <c r="BH365" s="203">
        <f>IF(N365="sníž. přenesená",J365,0)</f>
        <v>0</v>
      </c>
      <c r="BI365" s="203">
        <f>IF(N365="nulová",J365,0)</f>
        <v>0</v>
      </c>
      <c r="BJ365" s="23" t="s">
        <v>80</v>
      </c>
      <c r="BK365" s="203">
        <f>ROUND(I365*H365,2)</f>
        <v>0</v>
      </c>
      <c r="BL365" s="23" t="s">
        <v>169</v>
      </c>
      <c r="BM365" s="23" t="s">
        <v>1315</v>
      </c>
    </row>
    <row r="366" spans="2:65" s="1" customFormat="1" ht="40.5">
      <c r="B366" s="40"/>
      <c r="C366" s="62"/>
      <c r="D366" s="204" t="s">
        <v>171</v>
      </c>
      <c r="E366" s="62"/>
      <c r="F366" s="205" t="s">
        <v>588</v>
      </c>
      <c r="G366" s="62"/>
      <c r="H366" s="62"/>
      <c r="I366" s="162"/>
      <c r="J366" s="62"/>
      <c r="K366" s="62"/>
      <c r="L366" s="60"/>
      <c r="M366" s="206"/>
      <c r="N366" s="41"/>
      <c r="O366" s="41"/>
      <c r="P366" s="41"/>
      <c r="Q366" s="41"/>
      <c r="R366" s="41"/>
      <c r="S366" s="41"/>
      <c r="T366" s="77"/>
      <c r="AT366" s="23" t="s">
        <v>171</v>
      </c>
      <c r="AU366" s="23" t="s">
        <v>82</v>
      </c>
    </row>
    <row r="367" spans="2:65" s="11" customFormat="1">
      <c r="B367" s="207"/>
      <c r="C367" s="208"/>
      <c r="D367" s="204" t="s">
        <v>173</v>
      </c>
      <c r="E367" s="209" t="s">
        <v>21</v>
      </c>
      <c r="F367" s="210" t="s">
        <v>1240</v>
      </c>
      <c r="G367" s="208"/>
      <c r="H367" s="211" t="s">
        <v>21</v>
      </c>
      <c r="I367" s="212"/>
      <c r="J367" s="208"/>
      <c r="K367" s="208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173</v>
      </c>
      <c r="AU367" s="217" t="s">
        <v>82</v>
      </c>
      <c r="AV367" s="11" t="s">
        <v>80</v>
      </c>
      <c r="AW367" s="11" t="s">
        <v>36</v>
      </c>
      <c r="AX367" s="11" t="s">
        <v>72</v>
      </c>
      <c r="AY367" s="217" t="s">
        <v>162</v>
      </c>
    </row>
    <row r="368" spans="2:65" s="11" customFormat="1">
      <c r="B368" s="207"/>
      <c r="C368" s="208"/>
      <c r="D368" s="204" t="s">
        <v>173</v>
      </c>
      <c r="E368" s="209" t="s">
        <v>21</v>
      </c>
      <c r="F368" s="210" t="s">
        <v>589</v>
      </c>
      <c r="G368" s="208"/>
      <c r="H368" s="211" t="s">
        <v>21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173</v>
      </c>
      <c r="AU368" s="217" t="s">
        <v>82</v>
      </c>
      <c r="AV368" s="11" t="s">
        <v>80</v>
      </c>
      <c r="AW368" s="11" t="s">
        <v>36</v>
      </c>
      <c r="AX368" s="11" t="s">
        <v>72</v>
      </c>
      <c r="AY368" s="217" t="s">
        <v>162</v>
      </c>
    </row>
    <row r="369" spans="2:65" s="12" customFormat="1">
      <c r="B369" s="218"/>
      <c r="C369" s="219"/>
      <c r="D369" s="204" t="s">
        <v>173</v>
      </c>
      <c r="E369" s="220" t="s">
        <v>21</v>
      </c>
      <c r="F369" s="221" t="s">
        <v>322</v>
      </c>
      <c r="G369" s="219"/>
      <c r="H369" s="222">
        <v>23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173</v>
      </c>
      <c r="AU369" s="228" t="s">
        <v>82</v>
      </c>
      <c r="AV369" s="12" t="s">
        <v>82</v>
      </c>
      <c r="AW369" s="12" t="s">
        <v>36</v>
      </c>
      <c r="AX369" s="12" t="s">
        <v>72</v>
      </c>
      <c r="AY369" s="228" t="s">
        <v>162</v>
      </c>
    </row>
    <row r="370" spans="2:65" s="11" customFormat="1">
      <c r="B370" s="207"/>
      <c r="C370" s="208"/>
      <c r="D370" s="204" t="s">
        <v>173</v>
      </c>
      <c r="E370" s="209" t="s">
        <v>21</v>
      </c>
      <c r="F370" s="210" t="s">
        <v>591</v>
      </c>
      <c r="G370" s="208"/>
      <c r="H370" s="211" t="s">
        <v>21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173</v>
      </c>
      <c r="AU370" s="217" t="s">
        <v>82</v>
      </c>
      <c r="AV370" s="11" t="s">
        <v>80</v>
      </c>
      <c r="AW370" s="11" t="s">
        <v>36</v>
      </c>
      <c r="AX370" s="11" t="s">
        <v>72</v>
      </c>
      <c r="AY370" s="217" t="s">
        <v>162</v>
      </c>
    </row>
    <row r="371" spans="2:65" s="12" customFormat="1">
      <c r="B371" s="218"/>
      <c r="C371" s="219"/>
      <c r="D371" s="204" t="s">
        <v>173</v>
      </c>
      <c r="E371" s="220" t="s">
        <v>21</v>
      </c>
      <c r="F371" s="221" t="s">
        <v>259</v>
      </c>
      <c r="G371" s="219"/>
      <c r="H371" s="222">
        <v>13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173</v>
      </c>
      <c r="AU371" s="228" t="s">
        <v>82</v>
      </c>
      <c r="AV371" s="12" t="s">
        <v>82</v>
      </c>
      <c r="AW371" s="12" t="s">
        <v>36</v>
      </c>
      <c r="AX371" s="12" t="s">
        <v>72</v>
      </c>
      <c r="AY371" s="228" t="s">
        <v>162</v>
      </c>
    </row>
    <row r="372" spans="2:65" s="13" customFormat="1">
      <c r="B372" s="229"/>
      <c r="C372" s="230"/>
      <c r="D372" s="204" t="s">
        <v>173</v>
      </c>
      <c r="E372" s="251" t="s">
        <v>21</v>
      </c>
      <c r="F372" s="252" t="s">
        <v>177</v>
      </c>
      <c r="G372" s="230"/>
      <c r="H372" s="253">
        <v>36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173</v>
      </c>
      <c r="AU372" s="240" t="s">
        <v>82</v>
      </c>
      <c r="AV372" s="13" t="s">
        <v>169</v>
      </c>
      <c r="AW372" s="13" t="s">
        <v>36</v>
      </c>
      <c r="AX372" s="13" t="s">
        <v>80</v>
      </c>
      <c r="AY372" s="240" t="s">
        <v>162</v>
      </c>
    </row>
    <row r="373" spans="2:65" s="10" customFormat="1" ht="29.85" customHeight="1">
      <c r="B373" s="175"/>
      <c r="C373" s="176"/>
      <c r="D373" s="189" t="s">
        <v>71</v>
      </c>
      <c r="E373" s="190" t="s">
        <v>592</v>
      </c>
      <c r="F373" s="190" t="s">
        <v>593</v>
      </c>
      <c r="G373" s="176"/>
      <c r="H373" s="176"/>
      <c r="I373" s="179"/>
      <c r="J373" s="191">
        <f>BK373</f>
        <v>0</v>
      </c>
      <c r="K373" s="176"/>
      <c r="L373" s="181"/>
      <c r="M373" s="182"/>
      <c r="N373" s="183"/>
      <c r="O373" s="183"/>
      <c r="P373" s="184">
        <f>SUM(P374:P409)</f>
        <v>0</v>
      </c>
      <c r="Q373" s="183"/>
      <c r="R373" s="184">
        <f>SUM(R374:R409)</f>
        <v>0</v>
      </c>
      <c r="S373" s="183"/>
      <c r="T373" s="185">
        <f>SUM(T374:T409)</f>
        <v>0</v>
      </c>
      <c r="AR373" s="186" t="s">
        <v>80</v>
      </c>
      <c r="AT373" s="187" t="s">
        <v>71</v>
      </c>
      <c r="AU373" s="187" t="s">
        <v>80</v>
      </c>
      <c r="AY373" s="186" t="s">
        <v>162</v>
      </c>
      <c r="BK373" s="188">
        <f>SUM(BK374:BK409)</f>
        <v>0</v>
      </c>
    </row>
    <row r="374" spans="2:65" s="1" customFormat="1" ht="20.45" customHeight="1">
      <c r="B374" s="40"/>
      <c r="C374" s="192" t="s">
        <v>478</v>
      </c>
      <c r="D374" s="192" t="s">
        <v>164</v>
      </c>
      <c r="E374" s="193" t="s">
        <v>595</v>
      </c>
      <c r="F374" s="194" t="s">
        <v>596</v>
      </c>
      <c r="G374" s="195" t="s">
        <v>365</v>
      </c>
      <c r="H374" s="196">
        <v>30.25</v>
      </c>
      <c r="I374" s="197"/>
      <c r="J374" s="198">
        <f>ROUND(I374*H374,2)</f>
        <v>0</v>
      </c>
      <c r="K374" s="194" t="s">
        <v>168</v>
      </c>
      <c r="L374" s="60"/>
      <c r="M374" s="199" t="s">
        <v>21</v>
      </c>
      <c r="N374" s="200" t="s">
        <v>43</v>
      </c>
      <c r="O374" s="41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AR374" s="23" t="s">
        <v>169</v>
      </c>
      <c r="AT374" s="23" t="s">
        <v>164</v>
      </c>
      <c r="AU374" s="23" t="s">
        <v>82</v>
      </c>
      <c r="AY374" s="23" t="s">
        <v>162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3" t="s">
        <v>80</v>
      </c>
      <c r="BK374" s="203">
        <f>ROUND(I374*H374,2)</f>
        <v>0</v>
      </c>
      <c r="BL374" s="23" t="s">
        <v>169</v>
      </c>
      <c r="BM374" s="23" t="s">
        <v>1316</v>
      </c>
    </row>
    <row r="375" spans="2:65" s="1" customFormat="1">
      <c r="B375" s="40"/>
      <c r="C375" s="62"/>
      <c r="D375" s="204" t="s">
        <v>171</v>
      </c>
      <c r="E375" s="62"/>
      <c r="F375" s="205" t="s">
        <v>598</v>
      </c>
      <c r="G375" s="62"/>
      <c r="H375" s="62"/>
      <c r="I375" s="162"/>
      <c r="J375" s="62"/>
      <c r="K375" s="62"/>
      <c r="L375" s="60"/>
      <c r="M375" s="206"/>
      <c r="N375" s="41"/>
      <c r="O375" s="41"/>
      <c r="P375" s="41"/>
      <c r="Q375" s="41"/>
      <c r="R375" s="41"/>
      <c r="S375" s="41"/>
      <c r="T375" s="77"/>
      <c r="AT375" s="23" t="s">
        <v>171</v>
      </c>
      <c r="AU375" s="23" t="s">
        <v>82</v>
      </c>
    </row>
    <row r="376" spans="2:65" s="11" customFormat="1">
      <c r="B376" s="207"/>
      <c r="C376" s="208"/>
      <c r="D376" s="204" t="s">
        <v>173</v>
      </c>
      <c r="E376" s="209" t="s">
        <v>21</v>
      </c>
      <c r="F376" s="210" t="s">
        <v>1240</v>
      </c>
      <c r="G376" s="208"/>
      <c r="H376" s="211" t="s">
        <v>21</v>
      </c>
      <c r="I376" s="212"/>
      <c r="J376" s="208"/>
      <c r="K376" s="208"/>
      <c r="L376" s="213"/>
      <c r="M376" s="214"/>
      <c r="N376" s="215"/>
      <c r="O376" s="215"/>
      <c r="P376" s="215"/>
      <c r="Q376" s="215"/>
      <c r="R376" s="215"/>
      <c r="S376" s="215"/>
      <c r="T376" s="216"/>
      <c r="AT376" s="217" t="s">
        <v>173</v>
      </c>
      <c r="AU376" s="217" t="s">
        <v>82</v>
      </c>
      <c r="AV376" s="11" t="s">
        <v>80</v>
      </c>
      <c r="AW376" s="11" t="s">
        <v>36</v>
      </c>
      <c r="AX376" s="11" t="s">
        <v>72</v>
      </c>
      <c r="AY376" s="217" t="s">
        <v>162</v>
      </c>
    </row>
    <row r="377" spans="2:65" s="11" customFormat="1">
      <c r="B377" s="207"/>
      <c r="C377" s="208"/>
      <c r="D377" s="204" t="s">
        <v>173</v>
      </c>
      <c r="E377" s="209" t="s">
        <v>21</v>
      </c>
      <c r="F377" s="210" t="s">
        <v>599</v>
      </c>
      <c r="G377" s="208"/>
      <c r="H377" s="211" t="s">
        <v>21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173</v>
      </c>
      <c r="AU377" s="217" t="s">
        <v>82</v>
      </c>
      <c r="AV377" s="11" t="s">
        <v>80</v>
      </c>
      <c r="AW377" s="11" t="s">
        <v>36</v>
      </c>
      <c r="AX377" s="11" t="s">
        <v>72</v>
      </c>
      <c r="AY377" s="217" t="s">
        <v>162</v>
      </c>
    </row>
    <row r="378" spans="2:65" s="12" customFormat="1">
      <c r="B378" s="218"/>
      <c r="C378" s="219"/>
      <c r="D378" s="204" t="s">
        <v>173</v>
      </c>
      <c r="E378" s="220" t="s">
        <v>21</v>
      </c>
      <c r="F378" s="221" t="s">
        <v>1317</v>
      </c>
      <c r="G378" s="219"/>
      <c r="H378" s="222">
        <v>30.25</v>
      </c>
      <c r="I378" s="223"/>
      <c r="J378" s="219"/>
      <c r="K378" s="219"/>
      <c r="L378" s="224"/>
      <c r="M378" s="225"/>
      <c r="N378" s="226"/>
      <c r="O378" s="226"/>
      <c r="P378" s="226"/>
      <c r="Q378" s="226"/>
      <c r="R378" s="226"/>
      <c r="S378" s="226"/>
      <c r="T378" s="227"/>
      <c r="AT378" s="228" t="s">
        <v>173</v>
      </c>
      <c r="AU378" s="228" t="s">
        <v>82</v>
      </c>
      <c r="AV378" s="12" t="s">
        <v>82</v>
      </c>
      <c r="AW378" s="12" t="s">
        <v>36</v>
      </c>
      <c r="AX378" s="12" t="s">
        <v>72</v>
      </c>
      <c r="AY378" s="228" t="s">
        <v>162</v>
      </c>
    </row>
    <row r="379" spans="2:65" s="13" customFormat="1">
      <c r="B379" s="229"/>
      <c r="C379" s="230"/>
      <c r="D379" s="231" t="s">
        <v>173</v>
      </c>
      <c r="E379" s="232" t="s">
        <v>21</v>
      </c>
      <c r="F379" s="233" t="s">
        <v>177</v>
      </c>
      <c r="G379" s="230"/>
      <c r="H379" s="234">
        <v>30.25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173</v>
      </c>
      <c r="AU379" s="240" t="s">
        <v>82</v>
      </c>
      <c r="AV379" s="13" t="s">
        <v>169</v>
      </c>
      <c r="AW379" s="13" t="s">
        <v>36</v>
      </c>
      <c r="AX379" s="13" t="s">
        <v>80</v>
      </c>
      <c r="AY379" s="240" t="s">
        <v>162</v>
      </c>
    </row>
    <row r="380" spans="2:65" s="1" customFormat="1" ht="28.9" customHeight="1">
      <c r="B380" s="40"/>
      <c r="C380" s="192" t="s">
        <v>487</v>
      </c>
      <c r="D380" s="192" t="s">
        <v>164</v>
      </c>
      <c r="E380" s="193" t="s">
        <v>602</v>
      </c>
      <c r="F380" s="194" t="s">
        <v>603</v>
      </c>
      <c r="G380" s="195" t="s">
        <v>365</v>
      </c>
      <c r="H380" s="196">
        <v>102.6</v>
      </c>
      <c r="I380" s="197"/>
      <c r="J380" s="198">
        <f>ROUND(I380*H380,2)</f>
        <v>0</v>
      </c>
      <c r="K380" s="194" t="s">
        <v>168</v>
      </c>
      <c r="L380" s="60"/>
      <c r="M380" s="199" t="s">
        <v>21</v>
      </c>
      <c r="N380" s="200" t="s">
        <v>43</v>
      </c>
      <c r="O380" s="41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AR380" s="23" t="s">
        <v>169</v>
      </c>
      <c r="AT380" s="23" t="s">
        <v>164</v>
      </c>
      <c r="AU380" s="23" t="s">
        <v>82</v>
      </c>
      <c r="AY380" s="23" t="s">
        <v>162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3" t="s">
        <v>80</v>
      </c>
      <c r="BK380" s="203">
        <f>ROUND(I380*H380,2)</f>
        <v>0</v>
      </c>
      <c r="BL380" s="23" t="s">
        <v>169</v>
      </c>
      <c r="BM380" s="23" t="s">
        <v>1318</v>
      </c>
    </row>
    <row r="381" spans="2:65" s="1" customFormat="1">
      <c r="B381" s="40"/>
      <c r="C381" s="62"/>
      <c r="D381" s="204" t="s">
        <v>171</v>
      </c>
      <c r="E381" s="62"/>
      <c r="F381" s="205" t="s">
        <v>605</v>
      </c>
      <c r="G381" s="62"/>
      <c r="H381" s="62"/>
      <c r="I381" s="162"/>
      <c r="J381" s="62"/>
      <c r="K381" s="62"/>
      <c r="L381" s="60"/>
      <c r="M381" s="206"/>
      <c r="N381" s="41"/>
      <c r="O381" s="41"/>
      <c r="P381" s="41"/>
      <c r="Q381" s="41"/>
      <c r="R381" s="41"/>
      <c r="S381" s="41"/>
      <c r="T381" s="77"/>
      <c r="AT381" s="23" t="s">
        <v>171</v>
      </c>
      <c r="AU381" s="23" t="s">
        <v>82</v>
      </c>
    </row>
    <row r="382" spans="2:65" s="11" customFormat="1">
      <c r="B382" s="207"/>
      <c r="C382" s="208"/>
      <c r="D382" s="204" t="s">
        <v>173</v>
      </c>
      <c r="E382" s="209" t="s">
        <v>21</v>
      </c>
      <c r="F382" s="210" t="s">
        <v>1240</v>
      </c>
      <c r="G382" s="208"/>
      <c r="H382" s="211" t="s">
        <v>21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173</v>
      </c>
      <c r="AU382" s="217" t="s">
        <v>82</v>
      </c>
      <c r="AV382" s="11" t="s">
        <v>80</v>
      </c>
      <c r="AW382" s="11" t="s">
        <v>36</v>
      </c>
      <c r="AX382" s="11" t="s">
        <v>72</v>
      </c>
      <c r="AY382" s="217" t="s">
        <v>162</v>
      </c>
    </row>
    <row r="383" spans="2:65" s="11" customFormat="1">
      <c r="B383" s="207"/>
      <c r="C383" s="208"/>
      <c r="D383" s="204" t="s">
        <v>173</v>
      </c>
      <c r="E383" s="209" t="s">
        <v>21</v>
      </c>
      <c r="F383" s="210" t="s">
        <v>606</v>
      </c>
      <c r="G383" s="208"/>
      <c r="H383" s="211" t="s">
        <v>21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173</v>
      </c>
      <c r="AU383" s="217" t="s">
        <v>82</v>
      </c>
      <c r="AV383" s="11" t="s">
        <v>80</v>
      </c>
      <c r="AW383" s="11" t="s">
        <v>36</v>
      </c>
      <c r="AX383" s="11" t="s">
        <v>72</v>
      </c>
      <c r="AY383" s="217" t="s">
        <v>162</v>
      </c>
    </row>
    <row r="384" spans="2:65" s="12" customFormat="1">
      <c r="B384" s="218"/>
      <c r="C384" s="219"/>
      <c r="D384" s="204" t="s">
        <v>173</v>
      </c>
      <c r="E384" s="220" t="s">
        <v>21</v>
      </c>
      <c r="F384" s="221" t="s">
        <v>1319</v>
      </c>
      <c r="G384" s="219"/>
      <c r="H384" s="222">
        <v>102.6</v>
      </c>
      <c r="I384" s="223"/>
      <c r="J384" s="219"/>
      <c r="K384" s="219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173</v>
      </c>
      <c r="AU384" s="228" t="s">
        <v>82</v>
      </c>
      <c r="AV384" s="12" t="s">
        <v>82</v>
      </c>
      <c r="AW384" s="12" t="s">
        <v>36</v>
      </c>
      <c r="AX384" s="12" t="s">
        <v>72</v>
      </c>
      <c r="AY384" s="228" t="s">
        <v>162</v>
      </c>
    </row>
    <row r="385" spans="2:65" s="13" customFormat="1">
      <c r="B385" s="229"/>
      <c r="C385" s="230"/>
      <c r="D385" s="231" t="s">
        <v>173</v>
      </c>
      <c r="E385" s="232" t="s">
        <v>21</v>
      </c>
      <c r="F385" s="233" t="s">
        <v>177</v>
      </c>
      <c r="G385" s="230"/>
      <c r="H385" s="234">
        <v>102.6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173</v>
      </c>
      <c r="AU385" s="240" t="s">
        <v>82</v>
      </c>
      <c r="AV385" s="13" t="s">
        <v>169</v>
      </c>
      <c r="AW385" s="13" t="s">
        <v>36</v>
      </c>
      <c r="AX385" s="13" t="s">
        <v>80</v>
      </c>
      <c r="AY385" s="240" t="s">
        <v>162</v>
      </c>
    </row>
    <row r="386" spans="2:65" s="1" customFormat="1" ht="20.45" customHeight="1">
      <c r="B386" s="40"/>
      <c r="C386" s="192" t="s">
        <v>494</v>
      </c>
      <c r="D386" s="192" t="s">
        <v>164</v>
      </c>
      <c r="E386" s="193" t="s">
        <v>609</v>
      </c>
      <c r="F386" s="194" t="s">
        <v>610</v>
      </c>
      <c r="G386" s="195" t="s">
        <v>365</v>
      </c>
      <c r="H386" s="196">
        <v>102.6</v>
      </c>
      <c r="I386" s="197"/>
      <c r="J386" s="198">
        <f>ROUND(I386*H386,2)</f>
        <v>0</v>
      </c>
      <c r="K386" s="194" t="s">
        <v>168</v>
      </c>
      <c r="L386" s="60"/>
      <c r="M386" s="199" t="s">
        <v>21</v>
      </c>
      <c r="N386" s="200" t="s">
        <v>43</v>
      </c>
      <c r="O386" s="41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AR386" s="23" t="s">
        <v>169</v>
      </c>
      <c r="AT386" s="23" t="s">
        <v>164</v>
      </c>
      <c r="AU386" s="23" t="s">
        <v>82</v>
      </c>
      <c r="AY386" s="23" t="s">
        <v>162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3" t="s">
        <v>80</v>
      </c>
      <c r="BK386" s="203">
        <f>ROUND(I386*H386,2)</f>
        <v>0</v>
      </c>
      <c r="BL386" s="23" t="s">
        <v>169</v>
      </c>
      <c r="BM386" s="23" t="s">
        <v>1320</v>
      </c>
    </row>
    <row r="387" spans="2:65" s="1" customFormat="1" ht="40.5">
      <c r="B387" s="40"/>
      <c r="C387" s="62"/>
      <c r="D387" s="204" t="s">
        <v>171</v>
      </c>
      <c r="E387" s="62"/>
      <c r="F387" s="205" t="s">
        <v>612</v>
      </c>
      <c r="G387" s="62"/>
      <c r="H387" s="62"/>
      <c r="I387" s="162"/>
      <c r="J387" s="62"/>
      <c r="K387" s="62"/>
      <c r="L387" s="60"/>
      <c r="M387" s="206"/>
      <c r="N387" s="41"/>
      <c r="O387" s="41"/>
      <c r="P387" s="41"/>
      <c r="Q387" s="41"/>
      <c r="R387" s="41"/>
      <c r="S387" s="41"/>
      <c r="T387" s="77"/>
      <c r="AT387" s="23" t="s">
        <v>171</v>
      </c>
      <c r="AU387" s="23" t="s">
        <v>82</v>
      </c>
    </row>
    <row r="388" spans="2:65" s="11" customFormat="1">
      <c r="B388" s="207"/>
      <c r="C388" s="208"/>
      <c r="D388" s="204" t="s">
        <v>173</v>
      </c>
      <c r="E388" s="209" t="s">
        <v>21</v>
      </c>
      <c r="F388" s="210" t="s">
        <v>1240</v>
      </c>
      <c r="G388" s="208"/>
      <c r="H388" s="211" t="s">
        <v>21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173</v>
      </c>
      <c r="AU388" s="217" t="s">
        <v>82</v>
      </c>
      <c r="AV388" s="11" t="s">
        <v>80</v>
      </c>
      <c r="AW388" s="11" t="s">
        <v>36</v>
      </c>
      <c r="AX388" s="11" t="s">
        <v>72</v>
      </c>
      <c r="AY388" s="217" t="s">
        <v>162</v>
      </c>
    </row>
    <row r="389" spans="2:65" s="11" customFormat="1">
      <c r="B389" s="207"/>
      <c r="C389" s="208"/>
      <c r="D389" s="204" t="s">
        <v>173</v>
      </c>
      <c r="E389" s="209" t="s">
        <v>21</v>
      </c>
      <c r="F389" s="210" t="s">
        <v>613</v>
      </c>
      <c r="G389" s="208"/>
      <c r="H389" s="211" t="s">
        <v>21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173</v>
      </c>
      <c r="AU389" s="217" t="s">
        <v>82</v>
      </c>
      <c r="AV389" s="11" t="s">
        <v>80</v>
      </c>
      <c r="AW389" s="11" t="s">
        <v>36</v>
      </c>
      <c r="AX389" s="11" t="s">
        <v>72</v>
      </c>
      <c r="AY389" s="217" t="s">
        <v>162</v>
      </c>
    </row>
    <row r="390" spans="2:65" s="12" customFormat="1">
      <c r="B390" s="218"/>
      <c r="C390" s="219"/>
      <c r="D390" s="204" t="s">
        <v>173</v>
      </c>
      <c r="E390" s="220" t="s">
        <v>21</v>
      </c>
      <c r="F390" s="221" t="s">
        <v>1319</v>
      </c>
      <c r="G390" s="219"/>
      <c r="H390" s="222">
        <v>102.6</v>
      </c>
      <c r="I390" s="223"/>
      <c r="J390" s="219"/>
      <c r="K390" s="219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173</v>
      </c>
      <c r="AU390" s="228" t="s">
        <v>82</v>
      </c>
      <c r="AV390" s="12" t="s">
        <v>82</v>
      </c>
      <c r="AW390" s="12" t="s">
        <v>36</v>
      </c>
      <c r="AX390" s="12" t="s">
        <v>72</v>
      </c>
      <c r="AY390" s="228" t="s">
        <v>162</v>
      </c>
    </row>
    <row r="391" spans="2:65" s="13" customFormat="1">
      <c r="B391" s="229"/>
      <c r="C391" s="230"/>
      <c r="D391" s="231" t="s">
        <v>173</v>
      </c>
      <c r="E391" s="232" t="s">
        <v>21</v>
      </c>
      <c r="F391" s="233" t="s">
        <v>177</v>
      </c>
      <c r="G391" s="230"/>
      <c r="H391" s="234">
        <v>102.6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173</v>
      </c>
      <c r="AU391" s="240" t="s">
        <v>82</v>
      </c>
      <c r="AV391" s="13" t="s">
        <v>169</v>
      </c>
      <c r="AW391" s="13" t="s">
        <v>36</v>
      </c>
      <c r="AX391" s="13" t="s">
        <v>80</v>
      </c>
      <c r="AY391" s="240" t="s">
        <v>162</v>
      </c>
    </row>
    <row r="392" spans="2:65" s="1" customFormat="1" ht="20.45" customHeight="1">
      <c r="B392" s="40"/>
      <c r="C392" s="192" t="s">
        <v>503</v>
      </c>
      <c r="D392" s="192" t="s">
        <v>164</v>
      </c>
      <c r="E392" s="193" t="s">
        <v>615</v>
      </c>
      <c r="F392" s="194" t="s">
        <v>616</v>
      </c>
      <c r="G392" s="195" t="s">
        <v>365</v>
      </c>
      <c r="H392" s="196">
        <v>132.85</v>
      </c>
      <c r="I392" s="197"/>
      <c r="J392" s="198">
        <f>ROUND(I392*H392,2)</f>
        <v>0</v>
      </c>
      <c r="K392" s="194" t="s">
        <v>168</v>
      </c>
      <c r="L392" s="60"/>
      <c r="M392" s="199" t="s">
        <v>21</v>
      </c>
      <c r="N392" s="200" t="s">
        <v>43</v>
      </c>
      <c r="O392" s="41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AR392" s="23" t="s">
        <v>169</v>
      </c>
      <c r="AT392" s="23" t="s">
        <v>164</v>
      </c>
      <c r="AU392" s="23" t="s">
        <v>82</v>
      </c>
      <c r="AY392" s="23" t="s">
        <v>162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3" t="s">
        <v>80</v>
      </c>
      <c r="BK392" s="203">
        <f>ROUND(I392*H392,2)</f>
        <v>0</v>
      </c>
      <c r="BL392" s="23" t="s">
        <v>169</v>
      </c>
      <c r="BM392" s="23" t="s">
        <v>1321</v>
      </c>
    </row>
    <row r="393" spans="2:65" s="1" customFormat="1" ht="27">
      <c r="B393" s="40"/>
      <c r="C393" s="62"/>
      <c r="D393" s="204" t="s">
        <v>171</v>
      </c>
      <c r="E393" s="62"/>
      <c r="F393" s="205" t="s">
        <v>618</v>
      </c>
      <c r="G393" s="62"/>
      <c r="H393" s="62"/>
      <c r="I393" s="162"/>
      <c r="J393" s="62"/>
      <c r="K393" s="62"/>
      <c r="L393" s="60"/>
      <c r="M393" s="206"/>
      <c r="N393" s="41"/>
      <c r="O393" s="41"/>
      <c r="P393" s="41"/>
      <c r="Q393" s="41"/>
      <c r="R393" s="41"/>
      <c r="S393" s="41"/>
      <c r="T393" s="77"/>
      <c r="AT393" s="23" t="s">
        <v>171</v>
      </c>
      <c r="AU393" s="23" t="s">
        <v>82</v>
      </c>
    </row>
    <row r="394" spans="2:65" s="11" customFormat="1">
      <c r="B394" s="207"/>
      <c r="C394" s="208"/>
      <c r="D394" s="204" t="s">
        <v>173</v>
      </c>
      <c r="E394" s="209" t="s">
        <v>21</v>
      </c>
      <c r="F394" s="210" t="s">
        <v>1240</v>
      </c>
      <c r="G394" s="208"/>
      <c r="H394" s="211" t="s">
        <v>21</v>
      </c>
      <c r="I394" s="212"/>
      <c r="J394" s="208"/>
      <c r="K394" s="208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173</v>
      </c>
      <c r="AU394" s="217" t="s">
        <v>82</v>
      </c>
      <c r="AV394" s="11" t="s">
        <v>80</v>
      </c>
      <c r="AW394" s="11" t="s">
        <v>36</v>
      </c>
      <c r="AX394" s="11" t="s">
        <v>72</v>
      </c>
      <c r="AY394" s="217" t="s">
        <v>162</v>
      </c>
    </row>
    <row r="395" spans="2:65" s="11" customFormat="1">
      <c r="B395" s="207"/>
      <c r="C395" s="208"/>
      <c r="D395" s="204" t="s">
        <v>173</v>
      </c>
      <c r="E395" s="209" t="s">
        <v>21</v>
      </c>
      <c r="F395" s="210" t="s">
        <v>619</v>
      </c>
      <c r="G395" s="208"/>
      <c r="H395" s="211" t="s">
        <v>21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173</v>
      </c>
      <c r="AU395" s="217" t="s">
        <v>82</v>
      </c>
      <c r="AV395" s="11" t="s">
        <v>80</v>
      </c>
      <c r="AW395" s="11" t="s">
        <v>36</v>
      </c>
      <c r="AX395" s="11" t="s">
        <v>72</v>
      </c>
      <c r="AY395" s="217" t="s">
        <v>162</v>
      </c>
    </row>
    <row r="396" spans="2:65" s="12" customFormat="1">
      <c r="B396" s="218"/>
      <c r="C396" s="219"/>
      <c r="D396" s="204" t="s">
        <v>173</v>
      </c>
      <c r="E396" s="220" t="s">
        <v>21</v>
      </c>
      <c r="F396" s="221" t="s">
        <v>1322</v>
      </c>
      <c r="G396" s="219"/>
      <c r="H396" s="222">
        <v>132.85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173</v>
      </c>
      <c r="AU396" s="228" t="s">
        <v>82</v>
      </c>
      <c r="AV396" s="12" t="s">
        <v>82</v>
      </c>
      <c r="AW396" s="12" t="s">
        <v>36</v>
      </c>
      <c r="AX396" s="12" t="s">
        <v>72</v>
      </c>
      <c r="AY396" s="228" t="s">
        <v>162</v>
      </c>
    </row>
    <row r="397" spans="2:65" s="13" customFormat="1">
      <c r="B397" s="229"/>
      <c r="C397" s="230"/>
      <c r="D397" s="231" t="s">
        <v>173</v>
      </c>
      <c r="E397" s="232" t="s">
        <v>21</v>
      </c>
      <c r="F397" s="233" t="s">
        <v>177</v>
      </c>
      <c r="G397" s="230"/>
      <c r="H397" s="234">
        <v>132.85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173</v>
      </c>
      <c r="AU397" s="240" t="s">
        <v>82</v>
      </c>
      <c r="AV397" s="13" t="s">
        <v>169</v>
      </c>
      <c r="AW397" s="13" t="s">
        <v>36</v>
      </c>
      <c r="AX397" s="13" t="s">
        <v>80</v>
      </c>
      <c r="AY397" s="240" t="s">
        <v>162</v>
      </c>
    </row>
    <row r="398" spans="2:65" s="1" customFormat="1" ht="20.45" customHeight="1">
      <c r="B398" s="40"/>
      <c r="C398" s="192" t="s">
        <v>509</v>
      </c>
      <c r="D398" s="192" t="s">
        <v>164</v>
      </c>
      <c r="E398" s="193" t="s">
        <v>622</v>
      </c>
      <c r="F398" s="194" t="s">
        <v>623</v>
      </c>
      <c r="G398" s="195" t="s">
        <v>365</v>
      </c>
      <c r="H398" s="196">
        <v>2524.15</v>
      </c>
      <c r="I398" s="197"/>
      <c r="J398" s="198">
        <f>ROUND(I398*H398,2)</f>
        <v>0</v>
      </c>
      <c r="K398" s="194" t="s">
        <v>168</v>
      </c>
      <c r="L398" s="60"/>
      <c r="M398" s="199" t="s">
        <v>21</v>
      </c>
      <c r="N398" s="200" t="s">
        <v>43</v>
      </c>
      <c r="O398" s="41"/>
      <c r="P398" s="201">
        <f>O398*H398</f>
        <v>0</v>
      </c>
      <c r="Q398" s="201">
        <v>0</v>
      </c>
      <c r="R398" s="201">
        <f>Q398*H398</f>
        <v>0</v>
      </c>
      <c r="S398" s="201">
        <v>0</v>
      </c>
      <c r="T398" s="202">
        <f>S398*H398</f>
        <v>0</v>
      </c>
      <c r="AR398" s="23" t="s">
        <v>169</v>
      </c>
      <c r="AT398" s="23" t="s">
        <v>164</v>
      </c>
      <c r="AU398" s="23" t="s">
        <v>82</v>
      </c>
      <c r="AY398" s="23" t="s">
        <v>162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3" t="s">
        <v>80</v>
      </c>
      <c r="BK398" s="203">
        <f>ROUND(I398*H398,2)</f>
        <v>0</v>
      </c>
      <c r="BL398" s="23" t="s">
        <v>169</v>
      </c>
      <c r="BM398" s="23" t="s">
        <v>1323</v>
      </c>
    </row>
    <row r="399" spans="2:65" s="1" customFormat="1" ht="40.5">
      <c r="B399" s="40"/>
      <c r="C399" s="62"/>
      <c r="D399" s="204" t="s">
        <v>171</v>
      </c>
      <c r="E399" s="62"/>
      <c r="F399" s="205" t="s">
        <v>625</v>
      </c>
      <c r="G399" s="62"/>
      <c r="H399" s="62"/>
      <c r="I399" s="162"/>
      <c r="J399" s="62"/>
      <c r="K399" s="62"/>
      <c r="L399" s="60"/>
      <c r="M399" s="206"/>
      <c r="N399" s="41"/>
      <c r="O399" s="41"/>
      <c r="P399" s="41"/>
      <c r="Q399" s="41"/>
      <c r="R399" s="41"/>
      <c r="S399" s="41"/>
      <c r="T399" s="77"/>
      <c r="AT399" s="23" t="s">
        <v>171</v>
      </c>
      <c r="AU399" s="23" t="s">
        <v>82</v>
      </c>
    </row>
    <row r="400" spans="2:65" s="11" customFormat="1">
      <c r="B400" s="207"/>
      <c r="C400" s="208"/>
      <c r="D400" s="204" t="s">
        <v>173</v>
      </c>
      <c r="E400" s="209" t="s">
        <v>21</v>
      </c>
      <c r="F400" s="210" t="s">
        <v>1240</v>
      </c>
      <c r="G400" s="208"/>
      <c r="H400" s="211" t="s">
        <v>21</v>
      </c>
      <c r="I400" s="212"/>
      <c r="J400" s="208"/>
      <c r="K400" s="208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173</v>
      </c>
      <c r="AU400" s="217" t="s">
        <v>82</v>
      </c>
      <c r="AV400" s="11" t="s">
        <v>80</v>
      </c>
      <c r="AW400" s="11" t="s">
        <v>36</v>
      </c>
      <c r="AX400" s="11" t="s">
        <v>72</v>
      </c>
      <c r="AY400" s="217" t="s">
        <v>162</v>
      </c>
    </row>
    <row r="401" spans="2:65" s="11" customFormat="1">
      <c r="B401" s="207"/>
      <c r="C401" s="208"/>
      <c r="D401" s="204" t="s">
        <v>173</v>
      </c>
      <c r="E401" s="209" t="s">
        <v>21</v>
      </c>
      <c r="F401" s="210" t="s">
        <v>626</v>
      </c>
      <c r="G401" s="208"/>
      <c r="H401" s="211" t="s">
        <v>21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173</v>
      </c>
      <c r="AU401" s="217" t="s">
        <v>82</v>
      </c>
      <c r="AV401" s="11" t="s">
        <v>80</v>
      </c>
      <c r="AW401" s="11" t="s">
        <v>36</v>
      </c>
      <c r="AX401" s="11" t="s">
        <v>72</v>
      </c>
      <c r="AY401" s="217" t="s">
        <v>162</v>
      </c>
    </row>
    <row r="402" spans="2:65" s="12" customFormat="1">
      <c r="B402" s="218"/>
      <c r="C402" s="219"/>
      <c r="D402" s="204" t="s">
        <v>173</v>
      </c>
      <c r="E402" s="220" t="s">
        <v>21</v>
      </c>
      <c r="F402" s="221" t="s">
        <v>1324</v>
      </c>
      <c r="G402" s="219"/>
      <c r="H402" s="222">
        <v>2524.15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173</v>
      </c>
      <c r="AU402" s="228" t="s">
        <v>82</v>
      </c>
      <c r="AV402" s="12" t="s">
        <v>82</v>
      </c>
      <c r="AW402" s="12" t="s">
        <v>36</v>
      </c>
      <c r="AX402" s="12" t="s">
        <v>72</v>
      </c>
      <c r="AY402" s="228" t="s">
        <v>162</v>
      </c>
    </row>
    <row r="403" spans="2:65" s="13" customFormat="1">
      <c r="B403" s="229"/>
      <c r="C403" s="230"/>
      <c r="D403" s="231" t="s">
        <v>173</v>
      </c>
      <c r="E403" s="232" t="s">
        <v>21</v>
      </c>
      <c r="F403" s="233" t="s">
        <v>177</v>
      </c>
      <c r="G403" s="230"/>
      <c r="H403" s="234">
        <v>2524.15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173</v>
      </c>
      <c r="AU403" s="240" t="s">
        <v>82</v>
      </c>
      <c r="AV403" s="13" t="s">
        <v>169</v>
      </c>
      <c r="AW403" s="13" t="s">
        <v>36</v>
      </c>
      <c r="AX403" s="13" t="s">
        <v>80</v>
      </c>
      <c r="AY403" s="240" t="s">
        <v>162</v>
      </c>
    </row>
    <row r="404" spans="2:65" s="1" customFormat="1" ht="20.45" customHeight="1">
      <c r="B404" s="40"/>
      <c r="C404" s="192" t="s">
        <v>516</v>
      </c>
      <c r="D404" s="192" t="s">
        <v>164</v>
      </c>
      <c r="E404" s="193" t="s">
        <v>628</v>
      </c>
      <c r="F404" s="194" t="s">
        <v>629</v>
      </c>
      <c r="G404" s="195" t="s">
        <v>365</v>
      </c>
      <c r="H404" s="196">
        <v>0.23699999999999999</v>
      </c>
      <c r="I404" s="197"/>
      <c r="J404" s="198">
        <f>ROUND(I404*H404,2)</f>
        <v>0</v>
      </c>
      <c r="K404" s="194" t="s">
        <v>21</v>
      </c>
      <c r="L404" s="60"/>
      <c r="M404" s="199" t="s">
        <v>21</v>
      </c>
      <c r="N404" s="200" t="s">
        <v>43</v>
      </c>
      <c r="O404" s="41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AR404" s="23" t="s">
        <v>169</v>
      </c>
      <c r="AT404" s="23" t="s">
        <v>164</v>
      </c>
      <c r="AU404" s="23" t="s">
        <v>82</v>
      </c>
      <c r="AY404" s="23" t="s">
        <v>162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80</v>
      </c>
      <c r="BK404" s="203">
        <f>ROUND(I404*H404,2)</f>
        <v>0</v>
      </c>
      <c r="BL404" s="23" t="s">
        <v>169</v>
      </c>
      <c r="BM404" s="23" t="s">
        <v>1325</v>
      </c>
    </row>
    <row r="405" spans="2:65" s="1" customFormat="1">
      <c r="B405" s="40"/>
      <c r="C405" s="62"/>
      <c r="D405" s="204" t="s">
        <v>171</v>
      </c>
      <c r="E405" s="62"/>
      <c r="F405" s="205" t="s">
        <v>629</v>
      </c>
      <c r="G405" s="62"/>
      <c r="H405" s="62"/>
      <c r="I405" s="162"/>
      <c r="J405" s="62"/>
      <c r="K405" s="62"/>
      <c r="L405" s="60"/>
      <c r="M405" s="206"/>
      <c r="N405" s="41"/>
      <c r="O405" s="41"/>
      <c r="P405" s="41"/>
      <c r="Q405" s="41"/>
      <c r="R405" s="41"/>
      <c r="S405" s="41"/>
      <c r="T405" s="77"/>
      <c r="AT405" s="23" t="s">
        <v>171</v>
      </c>
      <c r="AU405" s="23" t="s">
        <v>82</v>
      </c>
    </row>
    <row r="406" spans="2:65" s="11" customFormat="1">
      <c r="B406" s="207"/>
      <c r="C406" s="208"/>
      <c r="D406" s="204" t="s">
        <v>173</v>
      </c>
      <c r="E406" s="209" t="s">
        <v>21</v>
      </c>
      <c r="F406" s="210" t="s">
        <v>1240</v>
      </c>
      <c r="G406" s="208"/>
      <c r="H406" s="211" t="s">
        <v>21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173</v>
      </c>
      <c r="AU406" s="217" t="s">
        <v>82</v>
      </c>
      <c r="AV406" s="11" t="s">
        <v>80</v>
      </c>
      <c r="AW406" s="11" t="s">
        <v>36</v>
      </c>
      <c r="AX406" s="11" t="s">
        <v>72</v>
      </c>
      <c r="AY406" s="217" t="s">
        <v>162</v>
      </c>
    </row>
    <row r="407" spans="2:65" s="11" customFormat="1">
      <c r="B407" s="207"/>
      <c r="C407" s="208"/>
      <c r="D407" s="204" t="s">
        <v>173</v>
      </c>
      <c r="E407" s="209" t="s">
        <v>21</v>
      </c>
      <c r="F407" s="210" t="s">
        <v>631</v>
      </c>
      <c r="G407" s="208"/>
      <c r="H407" s="211" t="s">
        <v>21</v>
      </c>
      <c r="I407" s="212"/>
      <c r="J407" s="208"/>
      <c r="K407" s="208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173</v>
      </c>
      <c r="AU407" s="217" t="s">
        <v>82</v>
      </c>
      <c r="AV407" s="11" t="s">
        <v>80</v>
      </c>
      <c r="AW407" s="11" t="s">
        <v>36</v>
      </c>
      <c r="AX407" s="11" t="s">
        <v>72</v>
      </c>
      <c r="AY407" s="217" t="s">
        <v>162</v>
      </c>
    </row>
    <row r="408" spans="2:65" s="12" customFormat="1">
      <c r="B408" s="218"/>
      <c r="C408" s="219"/>
      <c r="D408" s="204" t="s">
        <v>173</v>
      </c>
      <c r="E408" s="220" t="s">
        <v>21</v>
      </c>
      <c r="F408" s="221" t="s">
        <v>1326</v>
      </c>
      <c r="G408" s="219"/>
      <c r="H408" s="222">
        <v>0.23699999999999999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173</v>
      </c>
      <c r="AU408" s="228" t="s">
        <v>82</v>
      </c>
      <c r="AV408" s="12" t="s">
        <v>82</v>
      </c>
      <c r="AW408" s="12" t="s">
        <v>36</v>
      </c>
      <c r="AX408" s="12" t="s">
        <v>72</v>
      </c>
      <c r="AY408" s="228" t="s">
        <v>162</v>
      </c>
    </row>
    <row r="409" spans="2:65" s="13" customFormat="1">
      <c r="B409" s="229"/>
      <c r="C409" s="230"/>
      <c r="D409" s="204" t="s">
        <v>173</v>
      </c>
      <c r="E409" s="251" t="s">
        <v>21</v>
      </c>
      <c r="F409" s="252" t="s">
        <v>177</v>
      </c>
      <c r="G409" s="230"/>
      <c r="H409" s="253">
        <v>0.23699999999999999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AT409" s="240" t="s">
        <v>173</v>
      </c>
      <c r="AU409" s="240" t="s">
        <v>82</v>
      </c>
      <c r="AV409" s="13" t="s">
        <v>169</v>
      </c>
      <c r="AW409" s="13" t="s">
        <v>36</v>
      </c>
      <c r="AX409" s="13" t="s">
        <v>80</v>
      </c>
      <c r="AY409" s="240" t="s">
        <v>162</v>
      </c>
    </row>
    <row r="410" spans="2:65" s="10" customFormat="1" ht="29.85" customHeight="1">
      <c r="B410" s="175"/>
      <c r="C410" s="176"/>
      <c r="D410" s="189" t="s">
        <v>71</v>
      </c>
      <c r="E410" s="190" t="s">
        <v>633</v>
      </c>
      <c r="F410" s="190" t="s">
        <v>634</v>
      </c>
      <c r="G410" s="176"/>
      <c r="H410" s="176"/>
      <c r="I410" s="179"/>
      <c r="J410" s="191">
        <f>BK410</f>
        <v>0</v>
      </c>
      <c r="K410" s="176"/>
      <c r="L410" s="181"/>
      <c r="M410" s="182"/>
      <c r="N410" s="183"/>
      <c r="O410" s="183"/>
      <c r="P410" s="184">
        <f>SUM(P411:P412)</f>
        <v>0</v>
      </c>
      <c r="Q410" s="183"/>
      <c r="R410" s="184">
        <f>SUM(R411:R412)</f>
        <v>0</v>
      </c>
      <c r="S410" s="183"/>
      <c r="T410" s="185">
        <f>SUM(T411:T412)</f>
        <v>0</v>
      </c>
      <c r="AR410" s="186" t="s">
        <v>80</v>
      </c>
      <c r="AT410" s="187" t="s">
        <v>71</v>
      </c>
      <c r="AU410" s="187" t="s">
        <v>80</v>
      </c>
      <c r="AY410" s="186" t="s">
        <v>162</v>
      </c>
      <c r="BK410" s="188">
        <f>SUM(BK411:BK412)</f>
        <v>0</v>
      </c>
    </row>
    <row r="411" spans="2:65" s="1" customFormat="1" ht="20.45" customHeight="1">
      <c r="B411" s="40"/>
      <c r="C411" s="192" t="s">
        <v>522</v>
      </c>
      <c r="D411" s="192" t="s">
        <v>164</v>
      </c>
      <c r="E411" s="193" t="s">
        <v>635</v>
      </c>
      <c r="F411" s="194" t="s">
        <v>636</v>
      </c>
      <c r="G411" s="195" t="s">
        <v>365</v>
      </c>
      <c r="H411" s="196">
        <v>172.09700000000001</v>
      </c>
      <c r="I411" s="197"/>
      <c r="J411" s="198">
        <f>ROUND(I411*H411,2)</f>
        <v>0</v>
      </c>
      <c r="K411" s="194" t="s">
        <v>168</v>
      </c>
      <c r="L411" s="60"/>
      <c r="M411" s="199" t="s">
        <v>21</v>
      </c>
      <c r="N411" s="200" t="s">
        <v>43</v>
      </c>
      <c r="O411" s="41"/>
      <c r="P411" s="201">
        <f>O411*H411</f>
        <v>0</v>
      </c>
      <c r="Q411" s="201">
        <v>0</v>
      </c>
      <c r="R411" s="201">
        <f>Q411*H411</f>
        <v>0</v>
      </c>
      <c r="S411" s="201">
        <v>0</v>
      </c>
      <c r="T411" s="202">
        <f>S411*H411</f>
        <v>0</v>
      </c>
      <c r="AR411" s="23" t="s">
        <v>169</v>
      </c>
      <c r="AT411" s="23" t="s">
        <v>164</v>
      </c>
      <c r="AU411" s="23" t="s">
        <v>82</v>
      </c>
      <c r="AY411" s="23" t="s">
        <v>162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3" t="s">
        <v>80</v>
      </c>
      <c r="BK411" s="203">
        <f>ROUND(I411*H411,2)</f>
        <v>0</v>
      </c>
      <c r="BL411" s="23" t="s">
        <v>169</v>
      </c>
      <c r="BM411" s="23" t="s">
        <v>1327</v>
      </c>
    </row>
    <row r="412" spans="2:65" s="1" customFormat="1">
      <c r="B412" s="40"/>
      <c r="C412" s="62"/>
      <c r="D412" s="204" t="s">
        <v>171</v>
      </c>
      <c r="E412" s="62"/>
      <c r="F412" s="205" t="s">
        <v>638</v>
      </c>
      <c r="G412" s="62"/>
      <c r="H412" s="62"/>
      <c r="I412" s="162"/>
      <c r="J412" s="62"/>
      <c r="K412" s="62"/>
      <c r="L412" s="60"/>
      <c r="M412" s="206"/>
      <c r="N412" s="41"/>
      <c r="O412" s="41"/>
      <c r="P412" s="41"/>
      <c r="Q412" s="41"/>
      <c r="R412" s="41"/>
      <c r="S412" s="41"/>
      <c r="T412" s="77"/>
      <c r="AT412" s="23" t="s">
        <v>171</v>
      </c>
      <c r="AU412" s="23" t="s">
        <v>82</v>
      </c>
    </row>
    <row r="413" spans="2:65" s="10" customFormat="1" ht="37.35" customHeight="1">
      <c r="B413" s="175"/>
      <c r="C413" s="176"/>
      <c r="D413" s="177" t="s">
        <v>71</v>
      </c>
      <c r="E413" s="178" t="s">
        <v>639</v>
      </c>
      <c r="F413" s="178" t="s">
        <v>640</v>
      </c>
      <c r="G413" s="176"/>
      <c r="H413" s="176"/>
      <c r="I413" s="179"/>
      <c r="J413" s="180">
        <f>BK413</f>
        <v>0</v>
      </c>
      <c r="K413" s="176"/>
      <c r="L413" s="181"/>
      <c r="M413" s="182"/>
      <c r="N413" s="183"/>
      <c r="O413" s="183"/>
      <c r="P413" s="184">
        <f>P414</f>
        <v>0</v>
      </c>
      <c r="Q413" s="183"/>
      <c r="R413" s="184">
        <f>R414</f>
        <v>0.23652000000000001</v>
      </c>
      <c r="S413" s="183"/>
      <c r="T413" s="185">
        <f>T414</f>
        <v>0.49274999999999997</v>
      </c>
      <c r="AR413" s="186" t="s">
        <v>82</v>
      </c>
      <c r="AT413" s="187" t="s">
        <v>71</v>
      </c>
      <c r="AU413" s="187" t="s">
        <v>72</v>
      </c>
      <c r="AY413" s="186" t="s">
        <v>162</v>
      </c>
      <c r="BK413" s="188">
        <f>BK414</f>
        <v>0</v>
      </c>
    </row>
    <row r="414" spans="2:65" s="10" customFormat="1" ht="19.899999999999999" customHeight="1">
      <c r="B414" s="175"/>
      <c r="C414" s="176"/>
      <c r="D414" s="189" t="s">
        <v>71</v>
      </c>
      <c r="E414" s="190" t="s">
        <v>641</v>
      </c>
      <c r="F414" s="190" t="s">
        <v>642</v>
      </c>
      <c r="G414" s="176"/>
      <c r="H414" s="176"/>
      <c r="I414" s="179"/>
      <c r="J414" s="191">
        <f>BK414</f>
        <v>0</v>
      </c>
      <c r="K414" s="176"/>
      <c r="L414" s="181"/>
      <c r="M414" s="182"/>
      <c r="N414" s="183"/>
      <c r="O414" s="183"/>
      <c r="P414" s="184">
        <f>SUM(P415:P439)</f>
        <v>0</v>
      </c>
      <c r="Q414" s="183"/>
      <c r="R414" s="184">
        <f>SUM(R415:R439)</f>
        <v>0.23652000000000001</v>
      </c>
      <c r="S414" s="183"/>
      <c r="T414" s="185">
        <f>SUM(T415:T439)</f>
        <v>0.49274999999999997</v>
      </c>
      <c r="AR414" s="186" t="s">
        <v>82</v>
      </c>
      <c r="AT414" s="187" t="s">
        <v>71</v>
      </c>
      <c r="AU414" s="187" t="s">
        <v>80</v>
      </c>
      <c r="AY414" s="186" t="s">
        <v>162</v>
      </c>
      <c r="BK414" s="188">
        <f>SUM(BK415:BK439)</f>
        <v>0</v>
      </c>
    </row>
    <row r="415" spans="2:65" s="1" customFormat="1" ht="20.45" customHeight="1">
      <c r="B415" s="40"/>
      <c r="C415" s="192" t="s">
        <v>530</v>
      </c>
      <c r="D415" s="192" t="s">
        <v>164</v>
      </c>
      <c r="E415" s="193" t="s">
        <v>644</v>
      </c>
      <c r="F415" s="194" t="s">
        <v>645</v>
      </c>
      <c r="G415" s="195" t="s">
        <v>262</v>
      </c>
      <c r="H415" s="196">
        <v>109.5</v>
      </c>
      <c r="I415" s="197"/>
      <c r="J415" s="198">
        <f>ROUND(I415*H415,2)</f>
        <v>0</v>
      </c>
      <c r="K415" s="194" t="s">
        <v>168</v>
      </c>
      <c r="L415" s="60"/>
      <c r="M415" s="199" t="s">
        <v>21</v>
      </c>
      <c r="N415" s="200" t="s">
        <v>43</v>
      </c>
      <c r="O415" s="41"/>
      <c r="P415" s="201">
        <f>O415*H415</f>
        <v>0</v>
      </c>
      <c r="Q415" s="201">
        <v>0</v>
      </c>
      <c r="R415" s="201">
        <f>Q415*H415</f>
        <v>0</v>
      </c>
      <c r="S415" s="201">
        <v>4.4999999999999997E-3</v>
      </c>
      <c r="T415" s="202">
        <f>S415*H415</f>
        <v>0.49274999999999997</v>
      </c>
      <c r="AR415" s="23" t="s">
        <v>274</v>
      </c>
      <c r="AT415" s="23" t="s">
        <v>164</v>
      </c>
      <c r="AU415" s="23" t="s">
        <v>82</v>
      </c>
      <c r="AY415" s="23" t="s">
        <v>162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3" t="s">
        <v>80</v>
      </c>
      <c r="BK415" s="203">
        <f>ROUND(I415*H415,2)</f>
        <v>0</v>
      </c>
      <c r="BL415" s="23" t="s">
        <v>274</v>
      </c>
      <c r="BM415" s="23" t="s">
        <v>1328</v>
      </c>
    </row>
    <row r="416" spans="2:65" s="1" customFormat="1">
      <c r="B416" s="40"/>
      <c r="C416" s="62"/>
      <c r="D416" s="204" t="s">
        <v>171</v>
      </c>
      <c r="E416" s="62"/>
      <c r="F416" s="205" t="s">
        <v>647</v>
      </c>
      <c r="G416" s="62"/>
      <c r="H416" s="62"/>
      <c r="I416" s="162"/>
      <c r="J416" s="62"/>
      <c r="K416" s="62"/>
      <c r="L416" s="60"/>
      <c r="M416" s="206"/>
      <c r="N416" s="41"/>
      <c r="O416" s="41"/>
      <c r="P416" s="41"/>
      <c r="Q416" s="41"/>
      <c r="R416" s="41"/>
      <c r="S416" s="41"/>
      <c r="T416" s="77"/>
      <c r="AT416" s="23" t="s">
        <v>171</v>
      </c>
      <c r="AU416" s="23" t="s">
        <v>82</v>
      </c>
    </row>
    <row r="417" spans="2:65" s="11" customFormat="1">
      <c r="B417" s="207"/>
      <c r="C417" s="208"/>
      <c r="D417" s="204" t="s">
        <v>173</v>
      </c>
      <c r="E417" s="209" t="s">
        <v>21</v>
      </c>
      <c r="F417" s="210" t="s">
        <v>1240</v>
      </c>
      <c r="G417" s="208"/>
      <c r="H417" s="211" t="s">
        <v>21</v>
      </c>
      <c r="I417" s="212"/>
      <c r="J417" s="208"/>
      <c r="K417" s="208"/>
      <c r="L417" s="213"/>
      <c r="M417" s="214"/>
      <c r="N417" s="215"/>
      <c r="O417" s="215"/>
      <c r="P417" s="215"/>
      <c r="Q417" s="215"/>
      <c r="R417" s="215"/>
      <c r="S417" s="215"/>
      <c r="T417" s="216"/>
      <c r="AT417" s="217" t="s">
        <v>173</v>
      </c>
      <c r="AU417" s="217" t="s">
        <v>82</v>
      </c>
      <c r="AV417" s="11" t="s">
        <v>80</v>
      </c>
      <c r="AW417" s="11" t="s">
        <v>36</v>
      </c>
      <c r="AX417" s="11" t="s">
        <v>72</v>
      </c>
      <c r="AY417" s="217" t="s">
        <v>162</v>
      </c>
    </row>
    <row r="418" spans="2:65" s="11" customFormat="1">
      <c r="B418" s="207"/>
      <c r="C418" s="208"/>
      <c r="D418" s="204" t="s">
        <v>173</v>
      </c>
      <c r="E418" s="209" t="s">
        <v>21</v>
      </c>
      <c r="F418" s="210" t="s">
        <v>648</v>
      </c>
      <c r="G418" s="208"/>
      <c r="H418" s="211" t="s">
        <v>21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173</v>
      </c>
      <c r="AU418" s="217" t="s">
        <v>82</v>
      </c>
      <c r="AV418" s="11" t="s">
        <v>80</v>
      </c>
      <c r="AW418" s="11" t="s">
        <v>36</v>
      </c>
      <c r="AX418" s="11" t="s">
        <v>72</v>
      </c>
      <c r="AY418" s="217" t="s">
        <v>162</v>
      </c>
    </row>
    <row r="419" spans="2:65" s="11" customFormat="1">
      <c r="B419" s="207"/>
      <c r="C419" s="208"/>
      <c r="D419" s="204" t="s">
        <v>173</v>
      </c>
      <c r="E419" s="209" t="s">
        <v>21</v>
      </c>
      <c r="F419" s="210" t="s">
        <v>210</v>
      </c>
      <c r="G419" s="208"/>
      <c r="H419" s="211" t="s">
        <v>21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173</v>
      </c>
      <c r="AU419" s="217" t="s">
        <v>82</v>
      </c>
      <c r="AV419" s="11" t="s">
        <v>80</v>
      </c>
      <c r="AW419" s="11" t="s">
        <v>36</v>
      </c>
      <c r="AX419" s="11" t="s">
        <v>72</v>
      </c>
      <c r="AY419" s="217" t="s">
        <v>162</v>
      </c>
    </row>
    <row r="420" spans="2:65" s="12" customFormat="1">
      <c r="B420" s="218"/>
      <c r="C420" s="219"/>
      <c r="D420" s="204" t="s">
        <v>173</v>
      </c>
      <c r="E420" s="220" t="s">
        <v>21</v>
      </c>
      <c r="F420" s="221" t="s">
        <v>211</v>
      </c>
      <c r="G420" s="219"/>
      <c r="H420" s="222">
        <v>56.25</v>
      </c>
      <c r="I420" s="223"/>
      <c r="J420" s="219"/>
      <c r="K420" s="219"/>
      <c r="L420" s="224"/>
      <c r="M420" s="225"/>
      <c r="N420" s="226"/>
      <c r="O420" s="226"/>
      <c r="P420" s="226"/>
      <c r="Q420" s="226"/>
      <c r="R420" s="226"/>
      <c r="S420" s="226"/>
      <c r="T420" s="227"/>
      <c r="AT420" s="228" t="s">
        <v>173</v>
      </c>
      <c r="AU420" s="228" t="s">
        <v>82</v>
      </c>
      <c r="AV420" s="12" t="s">
        <v>82</v>
      </c>
      <c r="AW420" s="12" t="s">
        <v>36</v>
      </c>
      <c r="AX420" s="12" t="s">
        <v>72</v>
      </c>
      <c r="AY420" s="228" t="s">
        <v>162</v>
      </c>
    </row>
    <row r="421" spans="2:65" s="11" customFormat="1">
      <c r="B421" s="207"/>
      <c r="C421" s="208"/>
      <c r="D421" s="204" t="s">
        <v>173</v>
      </c>
      <c r="E421" s="209" t="s">
        <v>21</v>
      </c>
      <c r="F421" s="210" t="s">
        <v>212</v>
      </c>
      <c r="G421" s="208"/>
      <c r="H421" s="211" t="s">
        <v>21</v>
      </c>
      <c r="I421" s="212"/>
      <c r="J421" s="208"/>
      <c r="K421" s="208"/>
      <c r="L421" s="213"/>
      <c r="M421" s="214"/>
      <c r="N421" s="215"/>
      <c r="O421" s="215"/>
      <c r="P421" s="215"/>
      <c r="Q421" s="215"/>
      <c r="R421" s="215"/>
      <c r="S421" s="215"/>
      <c r="T421" s="216"/>
      <c r="AT421" s="217" t="s">
        <v>173</v>
      </c>
      <c r="AU421" s="217" t="s">
        <v>82</v>
      </c>
      <c r="AV421" s="11" t="s">
        <v>80</v>
      </c>
      <c r="AW421" s="11" t="s">
        <v>36</v>
      </c>
      <c r="AX421" s="11" t="s">
        <v>72</v>
      </c>
      <c r="AY421" s="217" t="s">
        <v>162</v>
      </c>
    </row>
    <row r="422" spans="2:65" s="12" customFormat="1">
      <c r="B422" s="218"/>
      <c r="C422" s="219"/>
      <c r="D422" s="204" t="s">
        <v>173</v>
      </c>
      <c r="E422" s="220" t="s">
        <v>21</v>
      </c>
      <c r="F422" s="221" t="s">
        <v>213</v>
      </c>
      <c r="G422" s="219"/>
      <c r="H422" s="222">
        <v>53.25</v>
      </c>
      <c r="I422" s="223"/>
      <c r="J422" s="219"/>
      <c r="K422" s="219"/>
      <c r="L422" s="224"/>
      <c r="M422" s="225"/>
      <c r="N422" s="226"/>
      <c r="O422" s="226"/>
      <c r="P422" s="226"/>
      <c r="Q422" s="226"/>
      <c r="R422" s="226"/>
      <c r="S422" s="226"/>
      <c r="T422" s="227"/>
      <c r="AT422" s="228" t="s">
        <v>173</v>
      </c>
      <c r="AU422" s="228" t="s">
        <v>82</v>
      </c>
      <c r="AV422" s="12" t="s">
        <v>82</v>
      </c>
      <c r="AW422" s="12" t="s">
        <v>36</v>
      </c>
      <c r="AX422" s="12" t="s">
        <v>72</v>
      </c>
      <c r="AY422" s="228" t="s">
        <v>162</v>
      </c>
    </row>
    <row r="423" spans="2:65" s="13" customFormat="1">
      <c r="B423" s="229"/>
      <c r="C423" s="230"/>
      <c r="D423" s="231" t="s">
        <v>173</v>
      </c>
      <c r="E423" s="232" t="s">
        <v>21</v>
      </c>
      <c r="F423" s="233" t="s">
        <v>177</v>
      </c>
      <c r="G423" s="230"/>
      <c r="H423" s="234">
        <v>109.5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173</v>
      </c>
      <c r="AU423" s="240" t="s">
        <v>82</v>
      </c>
      <c r="AV423" s="13" t="s">
        <v>169</v>
      </c>
      <c r="AW423" s="13" t="s">
        <v>36</v>
      </c>
      <c r="AX423" s="13" t="s">
        <v>80</v>
      </c>
      <c r="AY423" s="240" t="s">
        <v>162</v>
      </c>
    </row>
    <row r="424" spans="2:65" s="1" customFormat="1" ht="28.9" customHeight="1">
      <c r="B424" s="40"/>
      <c r="C424" s="192" t="s">
        <v>537</v>
      </c>
      <c r="D424" s="192" t="s">
        <v>164</v>
      </c>
      <c r="E424" s="193" t="s">
        <v>652</v>
      </c>
      <c r="F424" s="194" t="s">
        <v>653</v>
      </c>
      <c r="G424" s="195" t="s">
        <v>262</v>
      </c>
      <c r="H424" s="196">
        <v>109.5</v>
      </c>
      <c r="I424" s="197"/>
      <c r="J424" s="198">
        <f>ROUND(I424*H424,2)</f>
        <v>0</v>
      </c>
      <c r="K424" s="194" t="s">
        <v>168</v>
      </c>
      <c r="L424" s="60"/>
      <c r="M424" s="199" t="s">
        <v>21</v>
      </c>
      <c r="N424" s="200" t="s">
        <v>43</v>
      </c>
      <c r="O424" s="41"/>
      <c r="P424" s="201">
        <f>O424*H424</f>
        <v>0</v>
      </c>
      <c r="Q424" s="201">
        <v>0</v>
      </c>
      <c r="R424" s="201">
        <f>Q424*H424</f>
        <v>0</v>
      </c>
      <c r="S424" s="201">
        <v>0</v>
      </c>
      <c r="T424" s="202">
        <f>S424*H424</f>
        <v>0</v>
      </c>
      <c r="AR424" s="23" t="s">
        <v>274</v>
      </c>
      <c r="AT424" s="23" t="s">
        <v>164</v>
      </c>
      <c r="AU424" s="23" t="s">
        <v>82</v>
      </c>
      <c r="AY424" s="23" t="s">
        <v>162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23" t="s">
        <v>80</v>
      </c>
      <c r="BK424" s="203">
        <f>ROUND(I424*H424,2)</f>
        <v>0</v>
      </c>
      <c r="BL424" s="23" t="s">
        <v>274</v>
      </c>
      <c r="BM424" s="23" t="s">
        <v>1329</v>
      </c>
    </row>
    <row r="425" spans="2:65" s="1" customFormat="1" ht="27">
      <c r="B425" s="40"/>
      <c r="C425" s="62"/>
      <c r="D425" s="204" t="s">
        <v>171</v>
      </c>
      <c r="E425" s="62"/>
      <c r="F425" s="205" t="s">
        <v>655</v>
      </c>
      <c r="G425" s="62"/>
      <c r="H425" s="62"/>
      <c r="I425" s="162"/>
      <c r="J425" s="62"/>
      <c r="K425" s="62"/>
      <c r="L425" s="60"/>
      <c r="M425" s="206"/>
      <c r="N425" s="41"/>
      <c r="O425" s="41"/>
      <c r="P425" s="41"/>
      <c r="Q425" s="41"/>
      <c r="R425" s="41"/>
      <c r="S425" s="41"/>
      <c r="T425" s="77"/>
      <c r="AT425" s="23" t="s">
        <v>171</v>
      </c>
      <c r="AU425" s="23" t="s">
        <v>82</v>
      </c>
    </row>
    <row r="426" spans="2:65" s="11" customFormat="1">
      <c r="B426" s="207"/>
      <c r="C426" s="208"/>
      <c r="D426" s="204" t="s">
        <v>173</v>
      </c>
      <c r="E426" s="209" t="s">
        <v>21</v>
      </c>
      <c r="F426" s="210" t="s">
        <v>1240</v>
      </c>
      <c r="G426" s="208"/>
      <c r="H426" s="211" t="s">
        <v>21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173</v>
      </c>
      <c r="AU426" s="217" t="s">
        <v>82</v>
      </c>
      <c r="AV426" s="11" t="s">
        <v>80</v>
      </c>
      <c r="AW426" s="11" t="s">
        <v>36</v>
      </c>
      <c r="AX426" s="11" t="s">
        <v>72</v>
      </c>
      <c r="AY426" s="217" t="s">
        <v>162</v>
      </c>
    </row>
    <row r="427" spans="2:65" s="11" customFormat="1">
      <c r="B427" s="207"/>
      <c r="C427" s="208"/>
      <c r="D427" s="204" t="s">
        <v>173</v>
      </c>
      <c r="E427" s="209" t="s">
        <v>21</v>
      </c>
      <c r="F427" s="210" t="s">
        <v>656</v>
      </c>
      <c r="G427" s="208"/>
      <c r="H427" s="211" t="s">
        <v>21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173</v>
      </c>
      <c r="AU427" s="217" t="s">
        <v>82</v>
      </c>
      <c r="AV427" s="11" t="s">
        <v>80</v>
      </c>
      <c r="AW427" s="11" t="s">
        <v>36</v>
      </c>
      <c r="AX427" s="11" t="s">
        <v>72</v>
      </c>
      <c r="AY427" s="217" t="s">
        <v>162</v>
      </c>
    </row>
    <row r="428" spans="2:65" s="11" customFormat="1">
      <c r="B428" s="207"/>
      <c r="C428" s="208"/>
      <c r="D428" s="204" t="s">
        <v>173</v>
      </c>
      <c r="E428" s="209" t="s">
        <v>21</v>
      </c>
      <c r="F428" s="210" t="s">
        <v>210</v>
      </c>
      <c r="G428" s="208"/>
      <c r="H428" s="211" t="s">
        <v>21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173</v>
      </c>
      <c r="AU428" s="217" t="s">
        <v>82</v>
      </c>
      <c r="AV428" s="11" t="s">
        <v>80</v>
      </c>
      <c r="AW428" s="11" t="s">
        <v>36</v>
      </c>
      <c r="AX428" s="11" t="s">
        <v>72</v>
      </c>
      <c r="AY428" s="217" t="s">
        <v>162</v>
      </c>
    </row>
    <row r="429" spans="2:65" s="12" customFormat="1">
      <c r="B429" s="218"/>
      <c r="C429" s="219"/>
      <c r="D429" s="204" t="s">
        <v>173</v>
      </c>
      <c r="E429" s="220" t="s">
        <v>21</v>
      </c>
      <c r="F429" s="221" t="s">
        <v>211</v>
      </c>
      <c r="G429" s="219"/>
      <c r="H429" s="222">
        <v>56.25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173</v>
      </c>
      <c r="AU429" s="228" t="s">
        <v>82</v>
      </c>
      <c r="AV429" s="12" t="s">
        <v>82</v>
      </c>
      <c r="AW429" s="12" t="s">
        <v>36</v>
      </c>
      <c r="AX429" s="12" t="s">
        <v>72</v>
      </c>
      <c r="AY429" s="228" t="s">
        <v>162</v>
      </c>
    </row>
    <row r="430" spans="2:65" s="11" customFormat="1">
      <c r="B430" s="207"/>
      <c r="C430" s="208"/>
      <c r="D430" s="204" t="s">
        <v>173</v>
      </c>
      <c r="E430" s="209" t="s">
        <v>21</v>
      </c>
      <c r="F430" s="210" t="s">
        <v>212</v>
      </c>
      <c r="G430" s="208"/>
      <c r="H430" s="211" t="s">
        <v>21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173</v>
      </c>
      <c r="AU430" s="217" t="s">
        <v>82</v>
      </c>
      <c r="AV430" s="11" t="s">
        <v>80</v>
      </c>
      <c r="AW430" s="11" t="s">
        <v>36</v>
      </c>
      <c r="AX430" s="11" t="s">
        <v>72</v>
      </c>
      <c r="AY430" s="217" t="s">
        <v>162</v>
      </c>
    </row>
    <row r="431" spans="2:65" s="12" customFormat="1">
      <c r="B431" s="218"/>
      <c r="C431" s="219"/>
      <c r="D431" s="204" t="s">
        <v>173</v>
      </c>
      <c r="E431" s="220" t="s">
        <v>21</v>
      </c>
      <c r="F431" s="221" t="s">
        <v>213</v>
      </c>
      <c r="G431" s="219"/>
      <c r="H431" s="222">
        <v>53.25</v>
      </c>
      <c r="I431" s="223"/>
      <c r="J431" s="219"/>
      <c r="K431" s="219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173</v>
      </c>
      <c r="AU431" s="228" t="s">
        <v>82</v>
      </c>
      <c r="AV431" s="12" t="s">
        <v>82</v>
      </c>
      <c r="AW431" s="12" t="s">
        <v>36</v>
      </c>
      <c r="AX431" s="12" t="s">
        <v>72</v>
      </c>
      <c r="AY431" s="228" t="s">
        <v>162</v>
      </c>
    </row>
    <row r="432" spans="2:65" s="13" customFormat="1">
      <c r="B432" s="229"/>
      <c r="C432" s="230"/>
      <c r="D432" s="231" t="s">
        <v>173</v>
      </c>
      <c r="E432" s="232" t="s">
        <v>21</v>
      </c>
      <c r="F432" s="233" t="s">
        <v>177</v>
      </c>
      <c r="G432" s="230"/>
      <c r="H432" s="234">
        <v>109.5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173</v>
      </c>
      <c r="AU432" s="240" t="s">
        <v>82</v>
      </c>
      <c r="AV432" s="13" t="s">
        <v>169</v>
      </c>
      <c r="AW432" s="13" t="s">
        <v>36</v>
      </c>
      <c r="AX432" s="13" t="s">
        <v>80</v>
      </c>
      <c r="AY432" s="240" t="s">
        <v>162</v>
      </c>
    </row>
    <row r="433" spans="2:65" s="1" customFormat="1" ht="20.45" customHeight="1">
      <c r="B433" s="40"/>
      <c r="C433" s="241" t="s">
        <v>543</v>
      </c>
      <c r="D433" s="241" t="s">
        <v>396</v>
      </c>
      <c r="E433" s="242" t="s">
        <v>658</v>
      </c>
      <c r="F433" s="243" t="s">
        <v>659</v>
      </c>
      <c r="G433" s="244" t="s">
        <v>262</v>
      </c>
      <c r="H433" s="245">
        <v>131.4</v>
      </c>
      <c r="I433" s="246"/>
      <c r="J433" s="247">
        <f>ROUND(I433*H433,2)</f>
        <v>0</v>
      </c>
      <c r="K433" s="243" t="s">
        <v>21</v>
      </c>
      <c r="L433" s="248"/>
      <c r="M433" s="249" t="s">
        <v>21</v>
      </c>
      <c r="N433" s="250" t="s">
        <v>43</v>
      </c>
      <c r="O433" s="41"/>
      <c r="P433" s="201">
        <f>O433*H433</f>
        <v>0</v>
      </c>
      <c r="Q433" s="201">
        <v>1.8E-3</v>
      </c>
      <c r="R433" s="201">
        <f>Q433*H433</f>
        <v>0.23652000000000001</v>
      </c>
      <c r="S433" s="201">
        <v>0</v>
      </c>
      <c r="T433" s="202">
        <f>S433*H433</f>
        <v>0</v>
      </c>
      <c r="AR433" s="23" t="s">
        <v>382</v>
      </c>
      <c r="AT433" s="23" t="s">
        <v>396</v>
      </c>
      <c r="AU433" s="23" t="s">
        <v>82</v>
      </c>
      <c r="AY433" s="23" t="s">
        <v>162</v>
      </c>
      <c r="BE433" s="203">
        <f>IF(N433="základní",J433,0)</f>
        <v>0</v>
      </c>
      <c r="BF433" s="203">
        <f>IF(N433="snížená",J433,0)</f>
        <v>0</v>
      </c>
      <c r="BG433" s="203">
        <f>IF(N433="zákl. přenesená",J433,0)</f>
        <v>0</v>
      </c>
      <c r="BH433" s="203">
        <f>IF(N433="sníž. přenesená",J433,0)</f>
        <v>0</v>
      </c>
      <c r="BI433" s="203">
        <f>IF(N433="nulová",J433,0)</f>
        <v>0</v>
      </c>
      <c r="BJ433" s="23" t="s">
        <v>80</v>
      </c>
      <c r="BK433" s="203">
        <f>ROUND(I433*H433,2)</f>
        <v>0</v>
      </c>
      <c r="BL433" s="23" t="s">
        <v>274</v>
      </c>
      <c r="BM433" s="23" t="s">
        <v>1330</v>
      </c>
    </row>
    <row r="434" spans="2:65" s="1" customFormat="1">
      <c r="B434" s="40"/>
      <c r="C434" s="62"/>
      <c r="D434" s="204" t="s">
        <v>171</v>
      </c>
      <c r="E434" s="62"/>
      <c r="F434" s="205" t="s">
        <v>661</v>
      </c>
      <c r="G434" s="62"/>
      <c r="H434" s="62"/>
      <c r="I434" s="162"/>
      <c r="J434" s="62"/>
      <c r="K434" s="62"/>
      <c r="L434" s="60"/>
      <c r="M434" s="206"/>
      <c r="N434" s="41"/>
      <c r="O434" s="41"/>
      <c r="P434" s="41"/>
      <c r="Q434" s="41"/>
      <c r="R434" s="41"/>
      <c r="S434" s="41"/>
      <c r="T434" s="77"/>
      <c r="AT434" s="23" t="s">
        <v>171</v>
      </c>
      <c r="AU434" s="23" t="s">
        <v>82</v>
      </c>
    </row>
    <row r="435" spans="2:65" s="11" customFormat="1">
      <c r="B435" s="207"/>
      <c r="C435" s="208"/>
      <c r="D435" s="204" t="s">
        <v>173</v>
      </c>
      <c r="E435" s="209" t="s">
        <v>21</v>
      </c>
      <c r="F435" s="210" t="s">
        <v>662</v>
      </c>
      <c r="G435" s="208"/>
      <c r="H435" s="211" t="s">
        <v>21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173</v>
      </c>
      <c r="AU435" s="217" t="s">
        <v>82</v>
      </c>
      <c r="AV435" s="11" t="s">
        <v>80</v>
      </c>
      <c r="AW435" s="11" t="s">
        <v>36</v>
      </c>
      <c r="AX435" s="11" t="s">
        <v>72</v>
      </c>
      <c r="AY435" s="217" t="s">
        <v>162</v>
      </c>
    </row>
    <row r="436" spans="2:65" s="12" customFormat="1">
      <c r="B436" s="218"/>
      <c r="C436" s="219"/>
      <c r="D436" s="204" t="s">
        <v>173</v>
      </c>
      <c r="E436" s="220" t="s">
        <v>21</v>
      </c>
      <c r="F436" s="221" t="s">
        <v>1331</v>
      </c>
      <c r="G436" s="219"/>
      <c r="H436" s="222">
        <v>131.4</v>
      </c>
      <c r="I436" s="223"/>
      <c r="J436" s="219"/>
      <c r="K436" s="219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173</v>
      </c>
      <c r="AU436" s="228" t="s">
        <v>82</v>
      </c>
      <c r="AV436" s="12" t="s">
        <v>82</v>
      </c>
      <c r="AW436" s="12" t="s">
        <v>36</v>
      </c>
      <c r="AX436" s="12" t="s">
        <v>72</v>
      </c>
      <c r="AY436" s="228" t="s">
        <v>162</v>
      </c>
    </row>
    <row r="437" spans="2:65" s="13" customFormat="1">
      <c r="B437" s="229"/>
      <c r="C437" s="230"/>
      <c r="D437" s="231" t="s">
        <v>173</v>
      </c>
      <c r="E437" s="232" t="s">
        <v>21</v>
      </c>
      <c r="F437" s="233" t="s">
        <v>177</v>
      </c>
      <c r="G437" s="230"/>
      <c r="H437" s="234">
        <v>131.4</v>
      </c>
      <c r="I437" s="235"/>
      <c r="J437" s="230"/>
      <c r="K437" s="230"/>
      <c r="L437" s="236"/>
      <c r="M437" s="237"/>
      <c r="N437" s="238"/>
      <c r="O437" s="238"/>
      <c r="P437" s="238"/>
      <c r="Q437" s="238"/>
      <c r="R437" s="238"/>
      <c r="S437" s="238"/>
      <c r="T437" s="239"/>
      <c r="AT437" s="240" t="s">
        <v>173</v>
      </c>
      <c r="AU437" s="240" t="s">
        <v>82</v>
      </c>
      <c r="AV437" s="13" t="s">
        <v>169</v>
      </c>
      <c r="AW437" s="13" t="s">
        <v>36</v>
      </c>
      <c r="AX437" s="13" t="s">
        <v>80</v>
      </c>
      <c r="AY437" s="240" t="s">
        <v>162</v>
      </c>
    </row>
    <row r="438" spans="2:65" s="1" customFormat="1" ht="28.9" customHeight="1">
      <c r="B438" s="40"/>
      <c r="C438" s="192" t="s">
        <v>554</v>
      </c>
      <c r="D438" s="192" t="s">
        <v>164</v>
      </c>
      <c r="E438" s="193" t="s">
        <v>665</v>
      </c>
      <c r="F438" s="194" t="s">
        <v>666</v>
      </c>
      <c r="G438" s="195" t="s">
        <v>365</v>
      </c>
      <c r="H438" s="196">
        <v>0.23699999999999999</v>
      </c>
      <c r="I438" s="197"/>
      <c r="J438" s="198">
        <f>ROUND(I438*H438,2)</f>
        <v>0</v>
      </c>
      <c r="K438" s="194" t="s">
        <v>168</v>
      </c>
      <c r="L438" s="60"/>
      <c r="M438" s="199" t="s">
        <v>21</v>
      </c>
      <c r="N438" s="200" t="s">
        <v>43</v>
      </c>
      <c r="O438" s="41"/>
      <c r="P438" s="201">
        <f>O438*H438</f>
        <v>0</v>
      </c>
      <c r="Q438" s="201">
        <v>0</v>
      </c>
      <c r="R438" s="201">
        <f>Q438*H438</f>
        <v>0</v>
      </c>
      <c r="S438" s="201">
        <v>0</v>
      </c>
      <c r="T438" s="202">
        <f>S438*H438</f>
        <v>0</v>
      </c>
      <c r="AR438" s="23" t="s">
        <v>274</v>
      </c>
      <c r="AT438" s="23" t="s">
        <v>164</v>
      </c>
      <c r="AU438" s="23" t="s">
        <v>82</v>
      </c>
      <c r="AY438" s="23" t="s">
        <v>162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3" t="s">
        <v>80</v>
      </c>
      <c r="BK438" s="203">
        <f>ROUND(I438*H438,2)</f>
        <v>0</v>
      </c>
      <c r="BL438" s="23" t="s">
        <v>274</v>
      </c>
      <c r="BM438" s="23" t="s">
        <v>1332</v>
      </c>
    </row>
    <row r="439" spans="2:65" s="1" customFormat="1" ht="40.5">
      <c r="B439" s="40"/>
      <c r="C439" s="62"/>
      <c r="D439" s="204" t="s">
        <v>171</v>
      </c>
      <c r="E439" s="62"/>
      <c r="F439" s="205" t="s">
        <v>668</v>
      </c>
      <c r="G439" s="62"/>
      <c r="H439" s="62"/>
      <c r="I439" s="162"/>
      <c r="J439" s="62"/>
      <c r="K439" s="62"/>
      <c r="L439" s="60"/>
      <c r="M439" s="254"/>
      <c r="N439" s="255"/>
      <c r="O439" s="255"/>
      <c r="P439" s="255"/>
      <c r="Q439" s="255"/>
      <c r="R439" s="255"/>
      <c r="S439" s="255"/>
      <c r="T439" s="256"/>
      <c r="AT439" s="23" t="s">
        <v>171</v>
      </c>
      <c r="AU439" s="23" t="s">
        <v>82</v>
      </c>
    </row>
    <row r="440" spans="2:65" s="1" customFormat="1" ht="6.95" customHeight="1">
      <c r="B440" s="55"/>
      <c r="C440" s="56"/>
      <c r="D440" s="56"/>
      <c r="E440" s="56"/>
      <c r="F440" s="56"/>
      <c r="G440" s="56"/>
      <c r="H440" s="56"/>
      <c r="I440" s="138"/>
      <c r="J440" s="56"/>
      <c r="K440" s="56"/>
      <c r="L440" s="60"/>
    </row>
  </sheetData>
  <sheetProtection password="CC35" sheet="1" objects="1" scenarios="1" formatCells="0" formatColumns="0" formatRows="0" sort="0" autoFilter="0"/>
  <autoFilter ref="C85:K439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122</v>
      </c>
      <c r="G1" s="382" t="s">
        <v>123</v>
      </c>
      <c r="H1" s="382"/>
      <c r="I1" s="114"/>
      <c r="J1" s="113" t="s">
        <v>124</v>
      </c>
      <c r="K1" s="112" t="s">
        <v>125</v>
      </c>
      <c r="L1" s="113" t="s">
        <v>126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23" t="s">
        <v>103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82</v>
      </c>
    </row>
    <row r="4" spans="1:70" ht="36.950000000000003" customHeight="1">
      <c r="B4" s="27"/>
      <c r="C4" s="28"/>
      <c r="D4" s="29" t="s">
        <v>127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0.45" customHeight="1">
      <c r="B7" s="27"/>
      <c r="C7" s="28"/>
      <c r="D7" s="28"/>
      <c r="E7" s="383" t="str">
        <f>'Rekapitulace stavby'!K6</f>
        <v>Desná, Loučná - Kouty nad Desnou, oprava kamenných stupňů</v>
      </c>
      <c r="F7" s="384"/>
      <c r="G7" s="384"/>
      <c r="H7" s="384"/>
      <c r="I7" s="116"/>
      <c r="J7" s="28"/>
      <c r="K7" s="30"/>
    </row>
    <row r="8" spans="1:70" s="1" customFormat="1" ht="15">
      <c r="B8" s="40"/>
      <c r="C8" s="41"/>
      <c r="D8" s="36" t="s">
        <v>128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5" t="s">
        <v>1333</v>
      </c>
      <c r="F9" s="386"/>
      <c r="G9" s="386"/>
      <c r="H9" s="386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25. 9. 2017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30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20.45" customHeight="1">
      <c r="B24" s="120"/>
      <c r="C24" s="121"/>
      <c r="D24" s="121"/>
      <c r="E24" s="375" t="s">
        <v>21</v>
      </c>
      <c r="F24" s="375"/>
      <c r="G24" s="375"/>
      <c r="H24" s="37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38</v>
      </c>
      <c r="E27" s="41"/>
      <c r="F27" s="41"/>
      <c r="G27" s="41"/>
      <c r="H27" s="41"/>
      <c r="I27" s="117"/>
      <c r="J27" s="127">
        <f>ROUND(J82,2)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8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9">
        <f>ROUND(SUM(BE82:BE134), 2)</f>
        <v>0</v>
      </c>
      <c r="G30" s="41"/>
      <c r="H30" s="41"/>
      <c r="I30" s="130">
        <v>0.21</v>
      </c>
      <c r="J30" s="129">
        <f>ROUND(ROUND((SUM(BE82:BE134)),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9">
        <f>ROUND(SUM(BF82:BF134), 2)</f>
        <v>0</v>
      </c>
      <c r="G31" s="41"/>
      <c r="H31" s="41"/>
      <c r="I31" s="130">
        <v>0.15</v>
      </c>
      <c r="J31" s="129">
        <f>ROUND(ROUND((SUM(BF82:BF134)),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9">
        <f>ROUND(SUM(BG82:BG134),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9">
        <f>ROUND(SUM(BH82:BH134),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9">
        <f>ROUND(SUM(BI82:BI134),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48</v>
      </c>
      <c r="E36" s="78"/>
      <c r="F36" s="78"/>
      <c r="G36" s="133" t="s">
        <v>49</v>
      </c>
      <c r="H36" s="134" t="s">
        <v>50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130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0.45" customHeight="1">
      <c r="B45" s="40"/>
      <c r="C45" s="41"/>
      <c r="D45" s="41"/>
      <c r="E45" s="383" t="str">
        <f>E7</f>
        <v>Desná, Loučná - Kouty nad Desnou, oprava kamenných stupňů</v>
      </c>
      <c r="F45" s="384"/>
      <c r="G45" s="384"/>
      <c r="H45" s="384"/>
      <c r="I45" s="117"/>
      <c r="J45" s="41"/>
      <c r="K45" s="44"/>
    </row>
    <row r="46" spans="2:11" s="1" customFormat="1" ht="14.45" customHeight="1">
      <c r="B46" s="40"/>
      <c r="C46" s="36" t="s">
        <v>128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2.15" customHeight="1">
      <c r="B47" s="40"/>
      <c r="C47" s="41"/>
      <c r="D47" s="41"/>
      <c r="E47" s="385" t="str">
        <f>E9</f>
        <v>VRN 01 - Vedlejší rozpočtové náklady SO 01</v>
      </c>
      <c r="F47" s="386"/>
      <c r="G47" s="386"/>
      <c r="H47" s="386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Kouty nad Desnou, Rejhotice</v>
      </c>
      <c r="G49" s="41"/>
      <c r="H49" s="41"/>
      <c r="I49" s="118" t="s">
        <v>25</v>
      </c>
      <c r="J49" s="119" t="str">
        <f>IF(J12="","",J12)</f>
        <v>25. 9. 2017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33</v>
      </c>
      <c r="J51" s="34" t="str">
        <f>E21</f>
        <v>AGPOL s.r.o., Jungmannova 153/12, 77900 Olomouc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131</v>
      </c>
      <c r="D54" s="131"/>
      <c r="E54" s="131"/>
      <c r="F54" s="131"/>
      <c r="G54" s="131"/>
      <c r="H54" s="131"/>
      <c r="I54" s="144"/>
      <c r="J54" s="145" t="s">
        <v>132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133</v>
      </c>
      <c r="D56" s="41"/>
      <c r="E56" s="41"/>
      <c r="F56" s="41"/>
      <c r="G56" s="41"/>
      <c r="H56" s="41"/>
      <c r="I56" s="117"/>
      <c r="J56" s="127">
        <f>J82</f>
        <v>0</v>
      </c>
      <c r="K56" s="44"/>
      <c r="AU56" s="23" t="s">
        <v>134</v>
      </c>
    </row>
    <row r="57" spans="2:47" s="7" customFormat="1" ht="24.95" customHeight="1">
      <c r="B57" s="148"/>
      <c r="C57" s="149"/>
      <c r="D57" s="150" t="s">
        <v>1334</v>
      </c>
      <c r="E57" s="151"/>
      <c r="F57" s="151"/>
      <c r="G57" s="151"/>
      <c r="H57" s="151"/>
      <c r="I57" s="152"/>
      <c r="J57" s="153">
        <f>J83</f>
        <v>0</v>
      </c>
      <c r="K57" s="154"/>
    </row>
    <row r="58" spans="2:47" s="8" customFormat="1" ht="19.899999999999999" customHeight="1">
      <c r="B58" s="155"/>
      <c r="C58" s="156"/>
      <c r="D58" s="157" t="s">
        <v>1335</v>
      </c>
      <c r="E58" s="158"/>
      <c r="F58" s="158"/>
      <c r="G58" s="158"/>
      <c r="H58" s="158"/>
      <c r="I58" s="159"/>
      <c r="J58" s="160">
        <f>J84</f>
        <v>0</v>
      </c>
      <c r="K58" s="161"/>
    </row>
    <row r="59" spans="2:47" s="8" customFormat="1" ht="19.899999999999999" customHeight="1">
      <c r="B59" s="155"/>
      <c r="C59" s="156"/>
      <c r="D59" s="157" t="s">
        <v>1336</v>
      </c>
      <c r="E59" s="158"/>
      <c r="F59" s="158"/>
      <c r="G59" s="158"/>
      <c r="H59" s="158"/>
      <c r="I59" s="159"/>
      <c r="J59" s="160">
        <f>J97</f>
        <v>0</v>
      </c>
      <c r="K59" s="161"/>
    </row>
    <row r="60" spans="2:47" s="8" customFormat="1" ht="19.899999999999999" customHeight="1">
      <c r="B60" s="155"/>
      <c r="C60" s="156"/>
      <c r="D60" s="157" t="s">
        <v>1337</v>
      </c>
      <c r="E60" s="158"/>
      <c r="F60" s="158"/>
      <c r="G60" s="158"/>
      <c r="H60" s="158"/>
      <c r="I60" s="159"/>
      <c r="J60" s="160">
        <f>J110</f>
        <v>0</v>
      </c>
      <c r="K60" s="161"/>
    </row>
    <row r="61" spans="2:47" s="8" customFormat="1" ht="19.899999999999999" customHeight="1">
      <c r="B61" s="155"/>
      <c r="C61" s="156"/>
      <c r="D61" s="157" t="s">
        <v>1338</v>
      </c>
      <c r="E61" s="158"/>
      <c r="F61" s="158"/>
      <c r="G61" s="158"/>
      <c r="H61" s="158"/>
      <c r="I61" s="159"/>
      <c r="J61" s="160">
        <f>J114</f>
        <v>0</v>
      </c>
      <c r="K61" s="161"/>
    </row>
    <row r="62" spans="2:47" s="8" customFormat="1" ht="19.899999999999999" customHeight="1">
      <c r="B62" s="155"/>
      <c r="C62" s="156"/>
      <c r="D62" s="157" t="s">
        <v>1339</v>
      </c>
      <c r="E62" s="158"/>
      <c r="F62" s="158"/>
      <c r="G62" s="158"/>
      <c r="H62" s="158"/>
      <c r="I62" s="159"/>
      <c r="J62" s="160">
        <f>J119</f>
        <v>0</v>
      </c>
      <c r="K62" s="161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17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38"/>
      <c r="J64" s="56"/>
      <c r="K64" s="5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41"/>
      <c r="J68" s="59"/>
      <c r="K68" s="59"/>
      <c r="L68" s="60"/>
    </row>
    <row r="69" spans="2:12" s="1" customFormat="1" ht="36.950000000000003" customHeight="1">
      <c r="B69" s="40"/>
      <c r="C69" s="61" t="s">
        <v>146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12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12" s="1" customFormat="1" ht="14.45" customHeight="1">
      <c r="B71" s="40"/>
      <c r="C71" s="64" t="s">
        <v>18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20.45" customHeight="1">
      <c r="B72" s="40"/>
      <c r="C72" s="62"/>
      <c r="D72" s="62"/>
      <c r="E72" s="379" t="str">
        <f>E7</f>
        <v>Desná, Loučná - Kouty nad Desnou, oprava kamenných stupňů</v>
      </c>
      <c r="F72" s="380"/>
      <c r="G72" s="380"/>
      <c r="H72" s="380"/>
      <c r="I72" s="162"/>
      <c r="J72" s="62"/>
      <c r="K72" s="62"/>
      <c r="L72" s="60"/>
    </row>
    <row r="73" spans="2:12" s="1" customFormat="1" ht="14.45" customHeight="1">
      <c r="B73" s="40"/>
      <c r="C73" s="64" t="s">
        <v>128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22.15" customHeight="1">
      <c r="B74" s="40"/>
      <c r="C74" s="62"/>
      <c r="D74" s="62"/>
      <c r="E74" s="347" t="str">
        <f>E9</f>
        <v>VRN 01 - Vedlejší rozpočtové náklady SO 01</v>
      </c>
      <c r="F74" s="381"/>
      <c r="G74" s="381"/>
      <c r="H74" s="381"/>
      <c r="I74" s="162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8" customHeight="1">
      <c r="B76" s="40"/>
      <c r="C76" s="64" t="s">
        <v>23</v>
      </c>
      <c r="D76" s="62"/>
      <c r="E76" s="62"/>
      <c r="F76" s="163" t="str">
        <f>F12</f>
        <v>Kouty nad Desnou, Rejhotice</v>
      </c>
      <c r="G76" s="62"/>
      <c r="H76" s="62"/>
      <c r="I76" s="164" t="s">
        <v>25</v>
      </c>
      <c r="J76" s="72" t="str">
        <f>IF(J12="","",J12)</f>
        <v>25. 9. 2017</v>
      </c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">
      <c r="B78" s="40"/>
      <c r="C78" s="64" t="s">
        <v>27</v>
      </c>
      <c r="D78" s="62"/>
      <c r="E78" s="62"/>
      <c r="F78" s="163" t="str">
        <f>E15</f>
        <v xml:space="preserve"> </v>
      </c>
      <c r="G78" s="62"/>
      <c r="H78" s="62"/>
      <c r="I78" s="164" t="s">
        <v>33</v>
      </c>
      <c r="J78" s="163" t="str">
        <f>E21</f>
        <v>AGPOL s.r.o., Jungmannova 153/12, 77900 Olomouc</v>
      </c>
      <c r="K78" s="62"/>
      <c r="L78" s="60"/>
    </row>
    <row r="79" spans="2:12" s="1" customFormat="1" ht="14.45" customHeight="1">
      <c r="B79" s="40"/>
      <c r="C79" s="64" t="s">
        <v>31</v>
      </c>
      <c r="D79" s="62"/>
      <c r="E79" s="62"/>
      <c r="F79" s="163" t="str">
        <f>IF(E18="","",E18)</f>
        <v/>
      </c>
      <c r="G79" s="62"/>
      <c r="H79" s="62"/>
      <c r="I79" s="162"/>
      <c r="J79" s="62"/>
      <c r="K79" s="62"/>
      <c r="L79" s="60"/>
    </row>
    <row r="80" spans="2:12" s="1" customFormat="1" ht="10.35" customHeight="1">
      <c r="B80" s="40"/>
      <c r="C80" s="62"/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9" customFormat="1" ht="29.25" customHeight="1">
      <c r="B81" s="165"/>
      <c r="C81" s="166" t="s">
        <v>147</v>
      </c>
      <c r="D81" s="167" t="s">
        <v>57</v>
      </c>
      <c r="E81" s="167" t="s">
        <v>53</v>
      </c>
      <c r="F81" s="167" t="s">
        <v>148</v>
      </c>
      <c r="G81" s="167" t="s">
        <v>149</v>
      </c>
      <c r="H81" s="167" t="s">
        <v>150</v>
      </c>
      <c r="I81" s="168" t="s">
        <v>151</v>
      </c>
      <c r="J81" s="167" t="s">
        <v>132</v>
      </c>
      <c r="K81" s="169" t="s">
        <v>152</v>
      </c>
      <c r="L81" s="170"/>
      <c r="M81" s="80" t="s">
        <v>153</v>
      </c>
      <c r="N81" s="81" t="s">
        <v>42</v>
      </c>
      <c r="O81" s="81" t="s">
        <v>154</v>
      </c>
      <c r="P81" s="81" t="s">
        <v>155</v>
      </c>
      <c r="Q81" s="81" t="s">
        <v>156</v>
      </c>
      <c r="R81" s="81" t="s">
        <v>157</v>
      </c>
      <c r="S81" s="81" t="s">
        <v>158</v>
      </c>
      <c r="T81" s="82" t="s">
        <v>159</v>
      </c>
    </row>
    <row r="82" spans="2:65" s="1" customFormat="1" ht="29.25" customHeight="1">
      <c r="B82" s="40"/>
      <c r="C82" s="86" t="s">
        <v>133</v>
      </c>
      <c r="D82" s="62"/>
      <c r="E82" s="62"/>
      <c r="F82" s="62"/>
      <c r="G82" s="62"/>
      <c r="H82" s="62"/>
      <c r="I82" s="162"/>
      <c r="J82" s="171">
        <f>BK82</f>
        <v>0</v>
      </c>
      <c r="K82" s="62"/>
      <c r="L82" s="60"/>
      <c r="M82" s="83"/>
      <c r="N82" s="84"/>
      <c r="O82" s="84"/>
      <c r="P82" s="172">
        <f>P83</f>
        <v>0</v>
      </c>
      <c r="Q82" s="84"/>
      <c r="R82" s="172">
        <f>R83</f>
        <v>0</v>
      </c>
      <c r="S82" s="84"/>
      <c r="T82" s="173">
        <f>T83</f>
        <v>0</v>
      </c>
      <c r="AT82" s="23" t="s">
        <v>71</v>
      </c>
      <c r="AU82" s="23" t="s">
        <v>134</v>
      </c>
      <c r="BK82" s="174">
        <f>BK83</f>
        <v>0</v>
      </c>
    </row>
    <row r="83" spans="2:65" s="10" customFormat="1" ht="37.35" customHeight="1">
      <c r="B83" s="175"/>
      <c r="C83" s="176"/>
      <c r="D83" s="177" t="s">
        <v>71</v>
      </c>
      <c r="E83" s="178" t="s">
        <v>1340</v>
      </c>
      <c r="F83" s="178" t="s">
        <v>1341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P84+P97+P110+P114+P119</f>
        <v>0</v>
      </c>
      <c r="Q83" s="183"/>
      <c r="R83" s="184">
        <f>R84+R97+R110+R114+R119</f>
        <v>0</v>
      </c>
      <c r="S83" s="183"/>
      <c r="T83" s="185">
        <f>T84+T97+T110+T114+T119</f>
        <v>0</v>
      </c>
      <c r="AR83" s="186" t="s">
        <v>196</v>
      </c>
      <c r="AT83" s="187" t="s">
        <v>71</v>
      </c>
      <c r="AU83" s="187" t="s">
        <v>72</v>
      </c>
      <c r="AY83" s="186" t="s">
        <v>162</v>
      </c>
      <c r="BK83" s="188">
        <f>BK84+BK97+BK110+BK114+BK119</f>
        <v>0</v>
      </c>
    </row>
    <row r="84" spans="2:65" s="10" customFormat="1" ht="19.899999999999999" customHeight="1">
      <c r="B84" s="175"/>
      <c r="C84" s="176"/>
      <c r="D84" s="189" t="s">
        <v>71</v>
      </c>
      <c r="E84" s="190" t="s">
        <v>1342</v>
      </c>
      <c r="F84" s="190" t="s">
        <v>1343</v>
      </c>
      <c r="G84" s="176"/>
      <c r="H84" s="176"/>
      <c r="I84" s="179"/>
      <c r="J84" s="191">
        <f>BK84</f>
        <v>0</v>
      </c>
      <c r="K84" s="176"/>
      <c r="L84" s="181"/>
      <c r="M84" s="182"/>
      <c r="N84" s="183"/>
      <c r="O84" s="183"/>
      <c r="P84" s="184">
        <f>SUM(P85:P96)</f>
        <v>0</v>
      </c>
      <c r="Q84" s="183"/>
      <c r="R84" s="184">
        <f>SUM(R85:R96)</f>
        <v>0</v>
      </c>
      <c r="S84" s="183"/>
      <c r="T84" s="185">
        <f>SUM(T85:T96)</f>
        <v>0</v>
      </c>
      <c r="AR84" s="186" t="s">
        <v>196</v>
      </c>
      <c r="AT84" s="187" t="s">
        <v>71</v>
      </c>
      <c r="AU84" s="187" t="s">
        <v>80</v>
      </c>
      <c r="AY84" s="186" t="s">
        <v>162</v>
      </c>
      <c r="BK84" s="188">
        <f>SUM(BK85:BK96)</f>
        <v>0</v>
      </c>
    </row>
    <row r="85" spans="2:65" s="1" customFormat="1" ht="20.45" customHeight="1">
      <c r="B85" s="40"/>
      <c r="C85" s="192" t="s">
        <v>80</v>
      </c>
      <c r="D85" s="192" t="s">
        <v>164</v>
      </c>
      <c r="E85" s="193" t="s">
        <v>1344</v>
      </c>
      <c r="F85" s="194" t="s">
        <v>1345</v>
      </c>
      <c r="G85" s="195" t="s">
        <v>1346</v>
      </c>
      <c r="H85" s="196">
        <v>1</v>
      </c>
      <c r="I85" s="197"/>
      <c r="J85" s="198">
        <f>ROUND(I85*H85,2)</f>
        <v>0</v>
      </c>
      <c r="K85" s="194" t="s">
        <v>21</v>
      </c>
      <c r="L85" s="60"/>
      <c r="M85" s="199" t="s">
        <v>21</v>
      </c>
      <c r="N85" s="200" t="s">
        <v>43</v>
      </c>
      <c r="O85" s="41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3" t="s">
        <v>1347</v>
      </c>
      <c r="AT85" s="23" t="s">
        <v>164</v>
      </c>
      <c r="AU85" s="23" t="s">
        <v>82</v>
      </c>
      <c r="AY85" s="23" t="s">
        <v>162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3" t="s">
        <v>80</v>
      </c>
      <c r="BK85" s="203">
        <f>ROUND(I85*H85,2)</f>
        <v>0</v>
      </c>
      <c r="BL85" s="23" t="s">
        <v>1347</v>
      </c>
      <c r="BM85" s="23" t="s">
        <v>1348</v>
      </c>
    </row>
    <row r="86" spans="2:65" s="1" customFormat="1">
      <c r="B86" s="40"/>
      <c r="C86" s="62"/>
      <c r="D86" s="204" t="s">
        <v>171</v>
      </c>
      <c r="E86" s="62"/>
      <c r="F86" s="205" t="s">
        <v>1345</v>
      </c>
      <c r="G86" s="62"/>
      <c r="H86" s="62"/>
      <c r="I86" s="162"/>
      <c r="J86" s="62"/>
      <c r="K86" s="62"/>
      <c r="L86" s="60"/>
      <c r="M86" s="206"/>
      <c r="N86" s="41"/>
      <c r="O86" s="41"/>
      <c r="P86" s="41"/>
      <c r="Q86" s="41"/>
      <c r="R86" s="41"/>
      <c r="S86" s="41"/>
      <c r="T86" s="77"/>
      <c r="AT86" s="23" t="s">
        <v>171</v>
      </c>
      <c r="AU86" s="23" t="s">
        <v>82</v>
      </c>
    </row>
    <row r="87" spans="2:65" s="12" customFormat="1">
      <c r="B87" s="218"/>
      <c r="C87" s="219"/>
      <c r="D87" s="231" t="s">
        <v>173</v>
      </c>
      <c r="E87" s="257" t="s">
        <v>21</v>
      </c>
      <c r="F87" s="258" t="s">
        <v>80</v>
      </c>
      <c r="G87" s="219"/>
      <c r="H87" s="259">
        <v>1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173</v>
      </c>
      <c r="AU87" s="228" t="s">
        <v>82</v>
      </c>
      <c r="AV87" s="12" t="s">
        <v>82</v>
      </c>
      <c r="AW87" s="12" t="s">
        <v>36</v>
      </c>
      <c r="AX87" s="12" t="s">
        <v>80</v>
      </c>
      <c r="AY87" s="228" t="s">
        <v>162</v>
      </c>
    </row>
    <row r="88" spans="2:65" s="1" customFormat="1" ht="20.45" customHeight="1">
      <c r="B88" s="40"/>
      <c r="C88" s="192" t="s">
        <v>82</v>
      </c>
      <c r="D88" s="192" t="s">
        <v>164</v>
      </c>
      <c r="E88" s="193" t="s">
        <v>1349</v>
      </c>
      <c r="F88" s="194" t="s">
        <v>1350</v>
      </c>
      <c r="G88" s="195" t="s">
        <v>1346</v>
      </c>
      <c r="H88" s="196">
        <v>1</v>
      </c>
      <c r="I88" s="197"/>
      <c r="J88" s="198">
        <f>ROUND(I88*H88,2)</f>
        <v>0</v>
      </c>
      <c r="K88" s="194" t="s">
        <v>21</v>
      </c>
      <c r="L88" s="60"/>
      <c r="M88" s="199" t="s">
        <v>21</v>
      </c>
      <c r="N88" s="200" t="s">
        <v>43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1347</v>
      </c>
      <c r="AT88" s="23" t="s">
        <v>164</v>
      </c>
      <c r="AU88" s="23" t="s">
        <v>82</v>
      </c>
      <c r="AY88" s="23" t="s">
        <v>162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80</v>
      </c>
      <c r="BK88" s="203">
        <f>ROUND(I88*H88,2)</f>
        <v>0</v>
      </c>
      <c r="BL88" s="23" t="s">
        <v>1347</v>
      </c>
      <c r="BM88" s="23" t="s">
        <v>1351</v>
      </c>
    </row>
    <row r="89" spans="2:65" s="1" customFormat="1">
      <c r="B89" s="40"/>
      <c r="C89" s="62"/>
      <c r="D89" s="204" t="s">
        <v>171</v>
      </c>
      <c r="E89" s="62"/>
      <c r="F89" s="205" t="s">
        <v>1350</v>
      </c>
      <c r="G89" s="62"/>
      <c r="H89" s="62"/>
      <c r="I89" s="162"/>
      <c r="J89" s="62"/>
      <c r="K89" s="62"/>
      <c r="L89" s="60"/>
      <c r="M89" s="206"/>
      <c r="N89" s="41"/>
      <c r="O89" s="41"/>
      <c r="P89" s="41"/>
      <c r="Q89" s="41"/>
      <c r="R89" s="41"/>
      <c r="S89" s="41"/>
      <c r="T89" s="77"/>
      <c r="AT89" s="23" t="s">
        <v>171</v>
      </c>
      <c r="AU89" s="23" t="s">
        <v>82</v>
      </c>
    </row>
    <row r="90" spans="2:65" s="12" customFormat="1">
      <c r="B90" s="218"/>
      <c r="C90" s="219"/>
      <c r="D90" s="231" t="s">
        <v>173</v>
      </c>
      <c r="E90" s="257" t="s">
        <v>21</v>
      </c>
      <c r="F90" s="258" t="s">
        <v>80</v>
      </c>
      <c r="G90" s="219"/>
      <c r="H90" s="259">
        <v>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173</v>
      </c>
      <c r="AU90" s="228" t="s">
        <v>82</v>
      </c>
      <c r="AV90" s="12" t="s">
        <v>82</v>
      </c>
      <c r="AW90" s="12" t="s">
        <v>36</v>
      </c>
      <c r="AX90" s="12" t="s">
        <v>80</v>
      </c>
      <c r="AY90" s="228" t="s">
        <v>162</v>
      </c>
    </row>
    <row r="91" spans="2:65" s="1" customFormat="1" ht="20.45" customHeight="1">
      <c r="B91" s="40"/>
      <c r="C91" s="192" t="s">
        <v>183</v>
      </c>
      <c r="D91" s="192" t="s">
        <v>164</v>
      </c>
      <c r="E91" s="193" t="s">
        <v>1352</v>
      </c>
      <c r="F91" s="194" t="s">
        <v>1353</v>
      </c>
      <c r="G91" s="195" t="s">
        <v>1346</v>
      </c>
      <c r="H91" s="196">
        <v>1</v>
      </c>
      <c r="I91" s="197"/>
      <c r="J91" s="198">
        <f>ROUND(I91*H91,2)</f>
        <v>0</v>
      </c>
      <c r="K91" s="194" t="s">
        <v>1354</v>
      </c>
      <c r="L91" s="60"/>
      <c r="M91" s="199" t="s">
        <v>21</v>
      </c>
      <c r="N91" s="200" t="s">
        <v>43</v>
      </c>
      <c r="O91" s="41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3" t="s">
        <v>1347</v>
      </c>
      <c r="AT91" s="23" t="s">
        <v>164</v>
      </c>
      <c r="AU91" s="23" t="s">
        <v>82</v>
      </c>
      <c r="AY91" s="23" t="s">
        <v>162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3" t="s">
        <v>80</v>
      </c>
      <c r="BK91" s="203">
        <f>ROUND(I91*H91,2)</f>
        <v>0</v>
      </c>
      <c r="BL91" s="23" t="s">
        <v>1347</v>
      </c>
      <c r="BM91" s="23" t="s">
        <v>1355</v>
      </c>
    </row>
    <row r="92" spans="2:65" s="1" customFormat="1">
      <c r="B92" s="40"/>
      <c r="C92" s="62"/>
      <c r="D92" s="204" t="s">
        <v>171</v>
      </c>
      <c r="E92" s="62"/>
      <c r="F92" s="205" t="s">
        <v>1356</v>
      </c>
      <c r="G92" s="62"/>
      <c r="H92" s="62"/>
      <c r="I92" s="162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171</v>
      </c>
      <c r="AU92" s="23" t="s">
        <v>82</v>
      </c>
    </row>
    <row r="93" spans="2:65" s="12" customFormat="1">
      <c r="B93" s="218"/>
      <c r="C93" s="219"/>
      <c r="D93" s="231" t="s">
        <v>173</v>
      </c>
      <c r="E93" s="257" t="s">
        <v>21</v>
      </c>
      <c r="F93" s="258" t="s">
        <v>80</v>
      </c>
      <c r="G93" s="219"/>
      <c r="H93" s="259">
        <v>1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173</v>
      </c>
      <c r="AU93" s="228" t="s">
        <v>82</v>
      </c>
      <c r="AV93" s="12" t="s">
        <v>82</v>
      </c>
      <c r="AW93" s="12" t="s">
        <v>36</v>
      </c>
      <c r="AX93" s="12" t="s">
        <v>80</v>
      </c>
      <c r="AY93" s="228" t="s">
        <v>162</v>
      </c>
    </row>
    <row r="94" spans="2:65" s="1" customFormat="1" ht="20.45" customHeight="1">
      <c r="B94" s="40"/>
      <c r="C94" s="192" t="s">
        <v>169</v>
      </c>
      <c r="D94" s="192" t="s">
        <v>164</v>
      </c>
      <c r="E94" s="193" t="s">
        <v>1357</v>
      </c>
      <c r="F94" s="194" t="s">
        <v>1358</v>
      </c>
      <c r="G94" s="195" t="s">
        <v>1346</v>
      </c>
      <c r="H94" s="196">
        <v>1</v>
      </c>
      <c r="I94" s="197"/>
      <c r="J94" s="198">
        <f>ROUND(I94*H94,2)</f>
        <v>0</v>
      </c>
      <c r="K94" s="194" t="s">
        <v>1354</v>
      </c>
      <c r="L94" s="60"/>
      <c r="M94" s="199" t="s">
        <v>21</v>
      </c>
      <c r="N94" s="200" t="s">
        <v>43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1347</v>
      </c>
      <c r="AT94" s="23" t="s">
        <v>164</v>
      </c>
      <c r="AU94" s="23" t="s">
        <v>82</v>
      </c>
      <c r="AY94" s="23" t="s">
        <v>162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80</v>
      </c>
      <c r="BK94" s="203">
        <f>ROUND(I94*H94,2)</f>
        <v>0</v>
      </c>
      <c r="BL94" s="23" t="s">
        <v>1347</v>
      </c>
      <c r="BM94" s="23" t="s">
        <v>1359</v>
      </c>
    </row>
    <row r="95" spans="2:65" s="1" customFormat="1" ht="27">
      <c r="B95" s="40"/>
      <c r="C95" s="62"/>
      <c r="D95" s="204" t="s">
        <v>171</v>
      </c>
      <c r="E95" s="62"/>
      <c r="F95" s="205" t="s">
        <v>1360</v>
      </c>
      <c r="G95" s="62"/>
      <c r="H95" s="62"/>
      <c r="I95" s="162"/>
      <c r="J95" s="62"/>
      <c r="K95" s="62"/>
      <c r="L95" s="60"/>
      <c r="M95" s="206"/>
      <c r="N95" s="41"/>
      <c r="O95" s="41"/>
      <c r="P95" s="41"/>
      <c r="Q95" s="41"/>
      <c r="R95" s="41"/>
      <c r="S95" s="41"/>
      <c r="T95" s="77"/>
      <c r="AT95" s="23" t="s">
        <v>171</v>
      </c>
      <c r="AU95" s="23" t="s">
        <v>82</v>
      </c>
    </row>
    <row r="96" spans="2:65" s="12" customFormat="1">
      <c r="B96" s="218"/>
      <c r="C96" s="219"/>
      <c r="D96" s="204" t="s">
        <v>173</v>
      </c>
      <c r="E96" s="220" t="s">
        <v>21</v>
      </c>
      <c r="F96" s="221" t="s">
        <v>80</v>
      </c>
      <c r="G96" s="219"/>
      <c r="H96" s="222">
        <v>1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173</v>
      </c>
      <c r="AU96" s="228" t="s">
        <v>82</v>
      </c>
      <c r="AV96" s="12" t="s">
        <v>82</v>
      </c>
      <c r="AW96" s="12" t="s">
        <v>36</v>
      </c>
      <c r="AX96" s="12" t="s">
        <v>80</v>
      </c>
      <c r="AY96" s="228" t="s">
        <v>162</v>
      </c>
    </row>
    <row r="97" spans="2:65" s="10" customFormat="1" ht="29.85" customHeight="1">
      <c r="B97" s="175"/>
      <c r="C97" s="176"/>
      <c r="D97" s="189" t="s">
        <v>71</v>
      </c>
      <c r="E97" s="190" t="s">
        <v>1361</v>
      </c>
      <c r="F97" s="190" t="s">
        <v>1362</v>
      </c>
      <c r="G97" s="176"/>
      <c r="H97" s="176"/>
      <c r="I97" s="179"/>
      <c r="J97" s="191">
        <f>BK97</f>
        <v>0</v>
      </c>
      <c r="K97" s="176"/>
      <c r="L97" s="181"/>
      <c r="M97" s="182"/>
      <c r="N97" s="183"/>
      <c r="O97" s="183"/>
      <c r="P97" s="184">
        <f>SUM(P98:P109)</f>
        <v>0</v>
      </c>
      <c r="Q97" s="183"/>
      <c r="R97" s="184">
        <f>SUM(R98:R109)</f>
        <v>0</v>
      </c>
      <c r="S97" s="183"/>
      <c r="T97" s="185">
        <f>SUM(T98:T109)</f>
        <v>0</v>
      </c>
      <c r="AR97" s="186" t="s">
        <v>196</v>
      </c>
      <c r="AT97" s="187" t="s">
        <v>71</v>
      </c>
      <c r="AU97" s="187" t="s">
        <v>80</v>
      </c>
      <c r="AY97" s="186" t="s">
        <v>162</v>
      </c>
      <c r="BK97" s="188">
        <f>SUM(BK98:BK109)</f>
        <v>0</v>
      </c>
    </row>
    <row r="98" spans="2:65" s="1" customFormat="1" ht="20.45" customHeight="1">
      <c r="B98" s="40"/>
      <c r="C98" s="192" t="s">
        <v>196</v>
      </c>
      <c r="D98" s="192" t="s">
        <v>164</v>
      </c>
      <c r="E98" s="193" t="s">
        <v>1363</v>
      </c>
      <c r="F98" s="194" t="s">
        <v>1364</v>
      </c>
      <c r="G98" s="195" t="s">
        <v>1346</v>
      </c>
      <c r="H98" s="196">
        <v>1</v>
      </c>
      <c r="I98" s="197"/>
      <c r="J98" s="198">
        <f>ROUND(I98*H98,2)</f>
        <v>0</v>
      </c>
      <c r="K98" s="194" t="s">
        <v>21</v>
      </c>
      <c r="L98" s="60"/>
      <c r="M98" s="199" t="s">
        <v>21</v>
      </c>
      <c r="N98" s="200" t="s">
        <v>43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1347</v>
      </c>
      <c r="AT98" s="23" t="s">
        <v>164</v>
      </c>
      <c r="AU98" s="23" t="s">
        <v>82</v>
      </c>
      <c r="AY98" s="23" t="s">
        <v>162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80</v>
      </c>
      <c r="BK98" s="203">
        <f>ROUND(I98*H98,2)</f>
        <v>0</v>
      </c>
      <c r="BL98" s="23" t="s">
        <v>1347</v>
      </c>
      <c r="BM98" s="23" t="s">
        <v>1365</v>
      </c>
    </row>
    <row r="99" spans="2:65" s="1" customFormat="1">
      <c r="B99" s="40"/>
      <c r="C99" s="62"/>
      <c r="D99" s="204" t="s">
        <v>171</v>
      </c>
      <c r="E99" s="62"/>
      <c r="F99" s="205" t="s">
        <v>1366</v>
      </c>
      <c r="G99" s="62"/>
      <c r="H99" s="62"/>
      <c r="I99" s="162"/>
      <c r="J99" s="62"/>
      <c r="K99" s="62"/>
      <c r="L99" s="60"/>
      <c r="M99" s="206"/>
      <c r="N99" s="41"/>
      <c r="O99" s="41"/>
      <c r="P99" s="41"/>
      <c r="Q99" s="41"/>
      <c r="R99" s="41"/>
      <c r="S99" s="41"/>
      <c r="T99" s="77"/>
      <c r="AT99" s="23" t="s">
        <v>171</v>
      </c>
      <c r="AU99" s="23" t="s">
        <v>82</v>
      </c>
    </row>
    <row r="100" spans="2:65" s="12" customFormat="1">
      <c r="B100" s="218"/>
      <c r="C100" s="219"/>
      <c r="D100" s="231" t="s">
        <v>173</v>
      </c>
      <c r="E100" s="257" t="s">
        <v>21</v>
      </c>
      <c r="F100" s="258" t="s">
        <v>80</v>
      </c>
      <c r="G100" s="219"/>
      <c r="H100" s="259">
        <v>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173</v>
      </c>
      <c r="AU100" s="228" t="s">
        <v>82</v>
      </c>
      <c r="AV100" s="12" t="s">
        <v>82</v>
      </c>
      <c r="AW100" s="12" t="s">
        <v>36</v>
      </c>
      <c r="AX100" s="12" t="s">
        <v>80</v>
      </c>
      <c r="AY100" s="228" t="s">
        <v>162</v>
      </c>
    </row>
    <row r="101" spans="2:65" s="1" customFormat="1" ht="20.45" customHeight="1">
      <c r="B101" s="40"/>
      <c r="C101" s="192" t="s">
        <v>204</v>
      </c>
      <c r="D101" s="192" t="s">
        <v>164</v>
      </c>
      <c r="E101" s="193" t="s">
        <v>1367</v>
      </c>
      <c r="F101" s="194" t="s">
        <v>1368</v>
      </c>
      <c r="G101" s="195" t="s">
        <v>1346</v>
      </c>
      <c r="H101" s="196">
        <v>1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43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1347</v>
      </c>
      <c r="AT101" s="23" t="s">
        <v>164</v>
      </c>
      <c r="AU101" s="23" t="s">
        <v>82</v>
      </c>
      <c r="AY101" s="23" t="s">
        <v>162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80</v>
      </c>
      <c r="BK101" s="203">
        <f>ROUND(I101*H101,2)</f>
        <v>0</v>
      </c>
      <c r="BL101" s="23" t="s">
        <v>1347</v>
      </c>
      <c r="BM101" s="23" t="s">
        <v>1369</v>
      </c>
    </row>
    <row r="102" spans="2:65" s="1" customFormat="1">
      <c r="B102" s="40"/>
      <c r="C102" s="62"/>
      <c r="D102" s="204" t="s">
        <v>171</v>
      </c>
      <c r="E102" s="62"/>
      <c r="F102" s="205" t="s">
        <v>1366</v>
      </c>
      <c r="G102" s="62"/>
      <c r="H102" s="62"/>
      <c r="I102" s="162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171</v>
      </c>
      <c r="AU102" s="23" t="s">
        <v>82</v>
      </c>
    </row>
    <row r="103" spans="2:65" s="12" customFormat="1">
      <c r="B103" s="218"/>
      <c r="C103" s="219"/>
      <c r="D103" s="231" t="s">
        <v>173</v>
      </c>
      <c r="E103" s="257" t="s">
        <v>21</v>
      </c>
      <c r="F103" s="258" t="s">
        <v>80</v>
      </c>
      <c r="G103" s="219"/>
      <c r="H103" s="259">
        <v>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173</v>
      </c>
      <c r="AU103" s="228" t="s">
        <v>82</v>
      </c>
      <c r="AV103" s="12" t="s">
        <v>82</v>
      </c>
      <c r="AW103" s="12" t="s">
        <v>36</v>
      </c>
      <c r="AX103" s="12" t="s">
        <v>80</v>
      </c>
      <c r="AY103" s="228" t="s">
        <v>162</v>
      </c>
    </row>
    <row r="104" spans="2:65" s="1" customFormat="1" ht="20.45" customHeight="1">
      <c r="B104" s="40"/>
      <c r="C104" s="192" t="s">
        <v>214</v>
      </c>
      <c r="D104" s="192" t="s">
        <v>164</v>
      </c>
      <c r="E104" s="193" t="s">
        <v>1370</v>
      </c>
      <c r="F104" s="194" t="s">
        <v>1371</v>
      </c>
      <c r="G104" s="195" t="s">
        <v>1346</v>
      </c>
      <c r="H104" s="196">
        <v>1</v>
      </c>
      <c r="I104" s="197"/>
      <c r="J104" s="198">
        <f>ROUND(I104*H104,2)</f>
        <v>0</v>
      </c>
      <c r="K104" s="194" t="s">
        <v>21</v>
      </c>
      <c r="L104" s="60"/>
      <c r="M104" s="199" t="s">
        <v>21</v>
      </c>
      <c r="N104" s="200" t="s">
        <v>43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1347</v>
      </c>
      <c r="AT104" s="23" t="s">
        <v>164</v>
      </c>
      <c r="AU104" s="23" t="s">
        <v>82</v>
      </c>
      <c r="AY104" s="23" t="s">
        <v>162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80</v>
      </c>
      <c r="BK104" s="203">
        <f>ROUND(I104*H104,2)</f>
        <v>0</v>
      </c>
      <c r="BL104" s="23" t="s">
        <v>1347</v>
      </c>
      <c r="BM104" s="23" t="s">
        <v>1372</v>
      </c>
    </row>
    <row r="105" spans="2:65" s="1" customFormat="1" ht="27">
      <c r="B105" s="40"/>
      <c r="C105" s="62"/>
      <c r="D105" s="204" t="s">
        <v>171</v>
      </c>
      <c r="E105" s="62"/>
      <c r="F105" s="205" t="s">
        <v>1373</v>
      </c>
      <c r="G105" s="62"/>
      <c r="H105" s="62"/>
      <c r="I105" s="162"/>
      <c r="J105" s="62"/>
      <c r="K105" s="62"/>
      <c r="L105" s="60"/>
      <c r="M105" s="206"/>
      <c r="N105" s="41"/>
      <c r="O105" s="41"/>
      <c r="P105" s="41"/>
      <c r="Q105" s="41"/>
      <c r="R105" s="41"/>
      <c r="S105" s="41"/>
      <c r="T105" s="77"/>
      <c r="AT105" s="23" t="s">
        <v>171</v>
      </c>
      <c r="AU105" s="23" t="s">
        <v>82</v>
      </c>
    </row>
    <row r="106" spans="2:65" s="12" customFormat="1">
      <c r="B106" s="218"/>
      <c r="C106" s="219"/>
      <c r="D106" s="231" t="s">
        <v>173</v>
      </c>
      <c r="E106" s="257" t="s">
        <v>21</v>
      </c>
      <c r="F106" s="258" t="s">
        <v>80</v>
      </c>
      <c r="G106" s="219"/>
      <c r="H106" s="259">
        <v>1</v>
      </c>
      <c r="I106" s="223"/>
      <c r="J106" s="219"/>
      <c r="K106" s="219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173</v>
      </c>
      <c r="AU106" s="228" t="s">
        <v>82</v>
      </c>
      <c r="AV106" s="12" t="s">
        <v>82</v>
      </c>
      <c r="AW106" s="12" t="s">
        <v>36</v>
      </c>
      <c r="AX106" s="12" t="s">
        <v>80</v>
      </c>
      <c r="AY106" s="228" t="s">
        <v>162</v>
      </c>
    </row>
    <row r="107" spans="2:65" s="1" customFormat="1" ht="20.45" customHeight="1">
      <c r="B107" s="40"/>
      <c r="C107" s="192" t="s">
        <v>223</v>
      </c>
      <c r="D107" s="192" t="s">
        <v>164</v>
      </c>
      <c r="E107" s="193" t="s">
        <v>1374</v>
      </c>
      <c r="F107" s="194" t="s">
        <v>1375</v>
      </c>
      <c r="G107" s="195" t="s">
        <v>1346</v>
      </c>
      <c r="H107" s="196">
        <v>1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43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1347</v>
      </c>
      <c r="AT107" s="23" t="s">
        <v>164</v>
      </c>
      <c r="AU107" s="23" t="s">
        <v>82</v>
      </c>
      <c r="AY107" s="23" t="s">
        <v>162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80</v>
      </c>
      <c r="BK107" s="203">
        <f>ROUND(I107*H107,2)</f>
        <v>0</v>
      </c>
      <c r="BL107" s="23" t="s">
        <v>1347</v>
      </c>
      <c r="BM107" s="23" t="s">
        <v>1376</v>
      </c>
    </row>
    <row r="108" spans="2:65" s="1" customFormat="1">
      <c r="B108" s="40"/>
      <c r="C108" s="62"/>
      <c r="D108" s="204" t="s">
        <v>171</v>
      </c>
      <c r="E108" s="62"/>
      <c r="F108" s="205" t="s">
        <v>1375</v>
      </c>
      <c r="G108" s="62"/>
      <c r="H108" s="62"/>
      <c r="I108" s="162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171</v>
      </c>
      <c r="AU108" s="23" t="s">
        <v>82</v>
      </c>
    </row>
    <row r="109" spans="2:65" s="12" customFormat="1">
      <c r="B109" s="218"/>
      <c r="C109" s="219"/>
      <c r="D109" s="204" t="s">
        <v>173</v>
      </c>
      <c r="E109" s="220" t="s">
        <v>21</v>
      </c>
      <c r="F109" s="221" t="s">
        <v>80</v>
      </c>
      <c r="G109" s="219"/>
      <c r="H109" s="222">
        <v>1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173</v>
      </c>
      <c r="AU109" s="228" t="s">
        <v>82</v>
      </c>
      <c r="AV109" s="12" t="s">
        <v>82</v>
      </c>
      <c r="AW109" s="12" t="s">
        <v>36</v>
      </c>
      <c r="AX109" s="12" t="s">
        <v>80</v>
      </c>
      <c r="AY109" s="228" t="s">
        <v>162</v>
      </c>
    </row>
    <row r="110" spans="2:65" s="10" customFormat="1" ht="29.85" customHeight="1">
      <c r="B110" s="175"/>
      <c r="C110" s="176"/>
      <c r="D110" s="189" t="s">
        <v>71</v>
      </c>
      <c r="E110" s="190" t="s">
        <v>1377</v>
      </c>
      <c r="F110" s="190" t="s">
        <v>1378</v>
      </c>
      <c r="G110" s="176"/>
      <c r="H110" s="176"/>
      <c r="I110" s="179"/>
      <c r="J110" s="191">
        <f>BK110</f>
        <v>0</v>
      </c>
      <c r="K110" s="176"/>
      <c r="L110" s="181"/>
      <c r="M110" s="182"/>
      <c r="N110" s="183"/>
      <c r="O110" s="183"/>
      <c r="P110" s="184">
        <f>SUM(P111:P113)</f>
        <v>0</v>
      </c>
      <c r="Q110" s="183"/>
      <c r="R110" s="184">
        <f>SUM(R111:R113)</f>
        <v>0</v>
      </c>
      <c r="S110" s="183"/>
      <c r="T110" s="185">
        <f>SUM(T111:T113)</f>
        <v>0</v>
      </c>
      <c r="AR110" s="186" t="s">
        <v>196</v>
      </c>
      <c r="AT110" s="187" t="s">
        <v>71</v>
      </c>
      <c r="AU110" s="187" t="s">
        <v>80</v>
      </c>
      <c r="AY110" s="186" t="s">
        <v>162</v>
      </c>
      <c r="BK110" s="188">
        <f>SUM(BK111:BK113)</f>
        <v>0</v>
      </c>
    </row>
    <row r="111" spans="2:65" s="1" customFormat="1" ht="20.45" customHeight="1">
      <c r="B111" s="40"/>
      <c r="C111" s="192" t="s">
        <v>231</v>
      </c>
      <c r="D111" s="192" t="s">
        <v>164</v>
      </c>
      <c r="E111" s="193" t="s">
        <v>1379</v>
      </c>
      <c r="F111" s="194" t="s">
        <v>1380</v>
      </c>
      <c r="G111" s="195" t="s">
        <v>1346</v>
      </c>
      <c r="H111" s="196">
        <v>1</v>
      </c>
      <c r="I111" s="197"/>
      <c r="J111" s="198">
        <f>ROUND(I111*H111,2)</f>
        <v>0</v>
      </c>
      <c r="K111" s="194" t="s">
        <v>21</v>
      </c>
      <c r="L111" s="60"/>
      <c r="M111" s="199" t="s">
        <v>21</v>
      </c>
      <c r="N111" s="200" t="s">
        <v>43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1381</v>
      </c>
      <c r="AT111" s="23" t="s">
        <v>164</v>
      </c>
      <c r="AU111" s="23" t="s">
        <v>82</v>
      </c>
      <c r="AY111" s="23" t="s">
        <v>162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80</v>
      </c>
      <c r="BK111" s="203">
        <f>ROUND(I111*H111,2)</f>
        <v>0</v>
      </c>
      <c r="BL111" s="23" t="s">
        <v>1381</v>
      </c>
      <c r="BM111" s="23" t="s">
        <v>1382</v>
      </c>
    </row>
    <row r="112" spans="2:65" s="1" customFormat="1">
      <c r="B112" s="40"/>
      <c r="C112" s="62"/>
      <c r="D112" s="204" t="s">
        <v>171</v>
      </c>
      <c r="E112" s="62"/>
      <c r="F112" s="205" t="s">
        <v>1383</v>
      </c>
      <c r="G112" s="62"/>
      <c r="H112" s="62"/>
      <c r="I112" s="162"/>
      <c r="J112" s="62"/>
      <c r="K112" s="62"/>
      <c r="L112" s="60"/>
      <c r="M112" s="206"/>
      <c r="N112" s="41"/>
      <c r="O112" s="41"/>
      <c r="P112" s="41"/>
      <c r="Q112" s="41"/>
      <c r="R112" s="41"/>
      <c r="S112" s="41"/>
      <c r="T112" s="77"/>
      <c r="AT112" s="23" t="s">
        <v>171</v>
      </c>
      <c r="AU112" s="23" t="s">
        <v>82</v>
      </c>
    </row>
    <row r="113" spans="2:65" s="12" customFormat="1">
      <c r="B113" s="218"/>
      <c r="C113" s="219"/>
      <c r="D113" s="204" t="s">
        <v>173</v>
      </c>
      <c r="E113" s="220" t="s">
        <v>21</v>
      </c>
      <c r="F113" s="221" t="s">
        <v>80</v>
      </c>
      <c r="G113" s="219"/>
      <c r="H113" s="222">
        <v>1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173</v>
      </c>
      <c r="AU113" s="228" t="s">
        <v>82</v>
      </c>
      <c r="AV113" s="12" t="s">
        <v>82</v>
      </c>
      <c r="AW113" s="12" t="s">
        <v>36</v>
      </c>
      <c r="AX113" s="12" t="s">
        <v>80</v>
      </c>
      <c r="AY113" s="228" t="s">
        <v>162</v>
      </c>
    </row>
    <row r="114" spans="2:65" s="10" customFormat="1" ht="29.85" customHeight="1">
      <c r="B114" s="175"/>
      <c r="C114" s="176"/>
      <c r="D114" s="189" t="s">
        <v>71</v>
      </c>
      <c r="E114" s="190" t="s">
        <v>1384</v>
      </c>
      <c r="F114" s="190" t="s">
        <v>1385</v>
      </c>
      <c r="G114" s="176"/>
      <c r="H114" s="176"/>
      <c r="I114" s="179"/>
      <c r="J114" s="191">
        <f>BK114</f>
        <v>0</v>
      </c>
      <c r="K114" s="176"/>
      <c r="L114" s="181"/>
      <c r="M114" s="182"/>
      <c r="N114" s="183"/>
      <c r="O114" s="183"/>
      <c r="P114" s="184">
        <f>SUM(P115:P118)</f>
        <v>0</v>
      </c>
      <c r="Q114" s="183"/>
      <c r="R114" s="184">
        <f>SUM(R115:R118)</f>
        <v>0</v>
      </c>
      <c r="S114" s="183"/>
      <c r="T114" s="185">
        <f>SUM(T115:T118)</f>
        <v>0</v>
      </c>
      <c r="AR114" s="186" t="s">
        <v>196</v>
      </c>
      <c r="AT114" s="187" t="s">
        <v>71</v>
      </c>
      <c r="AU114" s="187" t="s">
        <v>80</v>
      </c>
      <c r="AY114" s="186" t="s">
        <v>162</v>
      </c>
      <c r="BK114" s="188">
        <f>SUM(BK115:BK118)</f>
        <v>0</v>
      </c>
    </row>
    <row r="115" spans="2:65" s="1" customFormat="1" ht="20.45" customHeight="1">
      <c r="B115" s="40"/>
      <c r="C115" s="192" t="s">
        <v>238</v>
      </c>
      <c r="D115" s="192" t="s">
        <v>164</v>
      </c>
      <c r="E115" s="193" t="s">
        <v>1386</v>
      </c>
      <c r="F115" s="194" t="s">
        <v>1387</v>
      </c>
      <c r="G115" s="195" t="s">
        <v>1388</v>
      </c>
      <c r="H115" s="196">
        <v>1</v>
      </c>
      <c r="I115" s="197"/>
      <c r="J115" s="198">
        <f>ROUND(I115*H115,2)</f>
        <v>0</v>
      </c>
      <c r="K115" s="194" t="s">
        <v>21</v>
      </c>
      <c r="L115" s="60"/>
      <c r="M115" s="199" t="s">
        <v>21</v>
      </c>
      <c r="N115" s="200" t="s">
        <v>43</v>
      </c>
      <c r="O115" s="41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3" t="s">
        <v>1347</v>
      </c>
      <c r="AT115" s="23" t="s">
        <v>164</v>
      </c>
      <c r="AU115" s="23" t="s">
        <v>82</v>
      </c>
      <c r="AY115" s="23" t="s">
        <v>162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80</v>
      </c>
      <c r="BK115" s="203">
        <f>ROUND(I115*H115,2)</f>
        <v>0</v>
      </c>
      <c r="BL115" s="23" t="s">
        <v>1347</v>
      </c>
      <c r="BM115" s="23" t="s">
        <v>1389</v>
      </c>
    </row>
    <row r="116" spans="2:65" s="1" customFormat="1">
      <c r="B116" s="40"/>
      <c r="C116" s="62"/>
      <c r="D116" s="204" t="s">
        <v>171</v>
      </c>
      <c r="E116" s="62"/>
      <c r="F116" s="205" t="s">
        <v>1390</v>
      </c>
      <c r="G116" s="62"/>
      <c r="H116" s="62"/>
      <c r="I116" s="162"/>
      <c r="J116" s="62"/>
      <c r="K116" s="62"/>
      <c r="L116" s="60"/>
      <c r="M116" s="206"/>
      <c r="N116" s="41"/>
      <c r="O116" s="41"/>
      <c r="P116" s="41"/>
      <c r="Q116" s="41"/>
      <c r="R116" s="41"/>
      <c r="S116" s="41"/>
      <c r="T116" s="77"/>
      <c r="AT116" s="23" t="s">
        <v>171</v>
      </c>
      <c r="AU116" s="23" t="s">
        <v>82</v>
      </c>
    </row>
    <row r="117" spans="2:65" s="12" customFormat="1">
      <c r="B117" s="218"/>
      <c r="C117" s="219"/>
      <c r="D117" s="204" t="s">
        <v>173</v>
      </c>
      <c r="E117" s="220" t="s">
        <v>21</v>
      </c>
      <c r="F117" s="221" t="s">
        <v>80</v>
      </c>
      <c r="G117" s="219"/>
      <c r="H117" s="222">
        <v>1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173</v>
      </c>
      <c r="AU117" s="228" t="s">
        <v>82</v>
      </c>
      <c r="AV117" s="12" t="s">
        <v>82</v>
      </c>
      <c r="AW117" s="12" t="s">
        <v>36</v>
      </c>
      <c r="AX117" s="12" t="s">
        <v>72</v>
      </c>
      <c r="AY117" s="228" t="s">
        <v>162</v>
      </c>
    </row>
    <row r="118" spans="2:65" s="13" customFormat="1">
      <c r="B118" s="229"/>
      <c r="C118" s="230"/>
      <c r="D118" s="204" t="s">
        <v>173</v>
      </c>
      <c r="E118" s="251" t="s">
        <v>21</v>
      </c>
      <c r="F118" s="252" t="s">
        <v>177</v>
      </c>
      <c r="G118" s="230"/>
      <c r="H118" s="253">
        <v>1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173</v>
      </c>
      <c r="AU118" s="240" t="s">
        <v>82</v>
      </c>
      <c r="AV118" s="13" t="s">
        <v>169</v>
      </c>
      <c r="AW118" s="13" t="s">
        <v>36</v>
      </c>
      <c r="AX118" s="13" t="s">
        <v>80</v>
      </c>
      <c r="AY118" s="240" t="s">
        <v>162</v>
      </c>
    </row>
    <row r="119" spans="2:65" s="10" customFormat="1" ht="29.85" customHeight="1">
      <c r="B119" s="175"/>
      <c r="C119" s="176"/>
      <c r="D119" s="189" t="s">
        <v>71</v>
      </c>
      <c r="E119" s="190" t="s">
        <v>1391</v>
      </c>
      <c r="F119" s="190" t="s">
        <v>1392</v>
      </c>
      <c r="G119" s="176"/>
      <c r="H119" s="176"/>
      <c r="I119" s="179"/>
      <c r="J119" s="191">
        <f>BK119</f>
        <v>0</v>
      </c>
      <c r="K119" s="176"/>
      <c r="L119" s="181"/>
      <c r="M119" s="182"/>
      <c r="N119" s="183"/>
      <c r="O119" s="183"/>
      <c r="P119" s="184">
        <f>SUM(P120:P134)</f>
        <v>0</v>
      </c>
      <c r="Q119" s="183"/>
      <c r="R119" s="184">
        <f>SUM(R120:R134)</f>
        <v>0</v>
      </c>
      <c r="S119" s="183"/>
      <c r="T119" s="185">
        <f>SUM(T120:T134)</f>
        <v>0</v>
      </c>
      <c r="AR119" s="186" t="s">
        <v>196</v>
      </c>
      <c r="AT119" s="187" t="s">
        <v>71</v>
      </c>
      <c r="AU119" s="187" t="s">
        <v>80</v>
      </c>
      <c r="AY119" s="186" t="s">
        <v>162</v>
      </c>
      <c r="BK119" s="188">
        <f>SUM(BK120:BK134)</f>
        <v>0</v>
      </c>
    </row>
    <row r="120" spans="2:65" s="1" customFormat="1" ht="20.45" customHeight="1">
      <c r="B120" s="40"/>
      <c r="C120" s="192" t="s">
        <v>245</v>
      </c>
      <c r="D120" s="192" t="s">
        <v>164</v>
      </c>
      <c r="E120" s="193" t="s">
        <v>1393</v>
      </c>
      <c r="F120" s="194" t="s">
        <v>1394</v>
      </c>
      <c r="G120" s="195" t="s">
        <v>1346</v>
      </c>
      <c r="H120" s="196">
        <v>1</v>
      </c>
      <c r="I120" s="197"/>
      <c r="J120" s="198">
        <f>ROUND(I120*H120,2)</f>
        <v>0</v>
      </c>
      <c r="K120" s="194" t="s">
        <v>21</v>
      </c>
      <c r="L120" s="60"/>
      <c r="M120" s="199" t="s">
        <v>21</v>
      </c>
      <c r="N120" s="200" t="s">
        <v>43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1347</v>
      </c>
      <c r="AT120" s="23" t="s">
        <v>164</v>
      </c>
      <c r="AU120" s="23" t="s">
        <v>82</v>
      </c>
      <c r="AY120" s="23" t="s">
        <v>162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80</v>
      </c>
      <c r="BK120" s="203">
        <f>ROUND(I120*H120,2)</f>
        <v>0</v>
      </c>
      <c r="BL120" s="23" t="s">
        <v>1347</v>
      </c>
      <c r="BM120" s="23" t="s">
        <v>1395</v>
      </c>
    </row>
    <row r="121" spans="2:65" s="1" customFormat="1">
      <c r="B121" s="40"/>
      <c r="C121" s="62"/>
      <c r="D121" s="204" t="s">
        <v>171</v>
      </c>
      <c r="E121" s="62"/>
      <c r="F121" s="205" t="s">
        <v>1394</v>
      </c>
      <c r="G121" s="62"/>
      <c r="H121" s="62"/>
      <c r="I121" s="162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171</v>
      </c>
      <c r="AU121" s="23" t="s">
        <v>82</v>
      </c>
    </row>
    <row r="122" spans="2:65" s="12" customFormat="1">
      <c r="B122" s="218"/>
      <c r="C122" s="219"/>
      <c r="D122" s="231" t="s">
        <v>173</v>
      </c>
      <c r="E122" s="257" t="s">
        <v>21</v>
      </c>
      <c r="F122" s="258" t="s">
        <v>80</v>
      </c>
      <c r="G122" s="219"/>
      <c r="H122" s="259">
        <v>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173</v>
      </c>
      <c r="AU122" s="228" t="s">
        <v>82</v>
      </c>
      <c r="AV122" s="12" t="s">
        <v>82</v>
      </c>
      <c r="AW122" s="12" t="s">
        <v>36</v>
      </c>
      <c r="AX122" s="12" t="s">
        <v>80</v>
      </c>
      <c r="AY122" s="228" t="s">
        <v>162</v>
      </c>
    </row>
    <row r="123" spans="2:65" s="1" customFormat="1" ht="20.45" customHeight="1">
      <c r="B123" s="40"/>
      <c r="C123" s="192" t="s">
        <v>252</v>
      </c>
      <c r="D123" s="192" t="s">
        <v>164</v>
      </c>
      <c r="E123" s="193" t="s">
        <v>1396</v>
      </c>
      <c r="F123" s="194" t="s">
        <v>1397</v>
      </c>
      <c r="G123" s="195" t="s">
        <v>1346</v>
      </c>
      <c r="H123" s="196">
        <v>1</v>
      </c>
      <c r="I123" s="197"/>
      <c r="J123" s="198">
        <f>ROUND(I123*H123,2)</f>
        <v>0</v>
      </c>
      <c r="K123" s="194" t="s">
        <v>21</v>
      </c>
      <c r="L123" s="60"/>
      <c r="M123" s="199" t="s">
        <v>21</v>
      </c>
      <c r="N123" s="200" t="s">
        <v>43</v>
      </c>
      <c r="O123" s="41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3" t="s">
        <v>1347</v>
      </c>
      <c r="AT123" s="23" t="s">
        <v>164</v>
      </c>
      <c r="AU123" s="23" t="s">
        <v>82</v>
      </c>
      <c r="AY123" s="23" t="s">
        <v>162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80</v>
      </c>
      <c r="BK123" s="203">
        <f>ROUND(I123*H123,2)</f>
        <v>0</v>
      </c>
      <c r="BL123" s="23" t="s">
        <v>1347</v>
      </c>
      <c r="BM123" s="23" t="s">
        <v>1398</v>
      </c>
    </row>
    <row r="124" spans="2:65" s="1" customFormat="1">
      <c r="B124" s="40"/>
      <c r="C124" s="62"/>
      <c r="D124" s="204" t="s">
        <v>171</v>
      </c>
      <c r="E124" s="62"/>
      <c r="F124" s="205" t="s">
        <v>1397</v>
      </c>
      <c r="G124" s="62"/>
      <c r="H124" s="62"/>
      <c r="I124" s="162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171</v>
      </c>
      <c r="AU124" s="23" t="s">
        <v>82</v>
      </c>
    </row>
    <row r="125" spans="2:65" s="12" customFormat="1">
      <c r="B125" s="218"/>
      <c r="C125" s="219"/>
      <c r="D125" s="231" t="s">
        <v>173</v>
      </c>
      <c r="E125" s="257" t="s">
        <v>21</v>
      </c>
      <c r="F125" s="258" t="s">
        <v>80</v>
      </c>
      <c r="G125" s="219"/>
      <c r="H125" s="259">
        <v>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173</v>
      </c>
      <c r="AU125" s="228" t="s">
        <v>82</v>
      </c>
      <c r="AV125" s="12" t="s">
        <v>82</v>
      </c>
      <c r="AW125" s="12" t="s">
        <v>36</v>
      </c>
      <c r="AX125" s="12" t="s">
        <v>80</v>
      </c>
      <c r="AY125" s="228" t="s">
        <v>162</v>
      </c>
    </row>
    <row r="126" spans="2:65" s="1" customFormat="1" ht="20.45" customHeight="1">
      <c r="B126" s="40"/>
      <c r="C126" s="192" t="s">
        <v>259</v>
      </c>
      <c r="D126" s="192" t="s">
        <v>164</v>
      </c>
      <c r="E126" s="193" t="s">
        <v>1399</v>
      </c>
      <c r="F126" s="194" t="s">
        <v>1400</v>
      </c>
      <c r="G126" s="195" t="s">
        <v>1346</v>
      </c>
      <c r="H126" s="196">
        <v>1</v>
      </c>
      <c r="I126" s="197"/>
      <c r="J126" s="198">
        <f>ROUND(I126*H126,2)</f>
        <v>0</v>
      </c>
      <c r="K126" s="194" t="s">
        <v>21</v>
      </c>
      <c r="L126" s="60"/>
      <c r="M126" s="199" t="s">
        <v>21</v>
      </c>
      <c r="N126" s="200" t="s">
        <v>43</v>
      </c>
      <c r="O126" s="41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3" t="s">
        <v>1347</v>
      </c>
      <c r="AT126" s="23" t="s">
        <v>164</v>
      </c>
      <c r="AU126" s="23" t="s">
        <v>82</v>
      </c>
      <c r="AY126" s="23" t="s">
        <v>162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3" t="s">
        <v>80</v>
      </c>
      <c r="BK126" s="203">
        <f>ROUND(I126*H126,2)</f>
        <v>0</v>
      </c>
      <c r="BL126" s="23" t="s">
        <v>1347</v>
      </c>
      <c r="BM126" s="23" t="s">
        <v>1401</v>
      </c>
    </row>
    <row r="127" spans="2:65" s="1" customFormat="1" ht="27">
      <c r="B127" s="40"/>
      <c r="C127" s="62"/>
      <c r="D127" s="204" t="s">
        <v>171</v>
      </c>
      <c r="E127" s="62"/>
      <c r="F127" s="205" t="s">
        <v>1402</v>
      </c>
      <c r="G127" s="62"/>
      <c r="H127" s="62"/>
      <c r="I127" s="162"/>
      <c r="J127" s="62"/>
      <c r="K127" s="62"/>
      <c r="L127" s="60"/>
      <c r="M127" s="206"/>
      <c r="N127" s="41"/>
      <c r="O127" s="41"/>
      <c r="P127" s="41"/>
      <c r="Q127" s="41"/>
      <c r="R127" s="41"/>
      <c r="S127" s="41"/>
      <c r="T127" s="77"/>
      <c r="AT127" s="23" t="s">
        <v>171</v>
      </c>
      <c r="AU127" s="23" t="s">
        <v>82</v>
      </c>
    </row>
    <row r="128" spans="2:65" s="12" customFormat="1">
      <c r="B128" s="218"/>
      <c r="C128" s="219"/>
      <c r="D128" s="231" t="s">
        <v>173</v>
      </c>
      <c r="E128" s="257" t="s">
        <v>21</v>
      </c>
      <c r="F128" s="258" t="s">
        <v>80</v>
      </c>
      <c r="G128" s="219"/>
      <c r="H128" s="259">
        <v>1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173</v>
      </c>
      <c r="AU128" s="228" t="s">
        <v>82</v>
      </c>
      <c r="AV128" s="12" t="s">
        <v>82</v>
      </c>
      <c r="AW128" s="12" t="s">
        <v>36</v>
      </c>
      <c r="AX128" s="12" t="s">
        <v>80</v>
      </c>
      <c r="AY128" s="228" t="s">
        <v>162</v>
      </c>
    </row>
    <row r="129" spans="2:65" s="1" customFormat="1" ht="20.45" customHeight="1">
      <c r="B129" s="40"/>
      <c r="C129" s="192" t="s">
        <v>265</v>
      </c>
      <c r="D129" s="192" t="s">
        <v>164</v>
      </c>
      <c r="E129" s="193" t="s">
        <v>1403</v>
      </c>
      <c r="F129" s="194" t="s">
        <v>1404</v>
      </c>
      <c r="G129" s="195" t="s">
        <v>1346</v>
      </c>
      <c r="H129" s="196">
        <v>1</v>
      </c>
      <c r="I129" s="197"/>
      <c r="J129" s="198">
        <f>ROUND(I129*H129,2)</f>
        <v>0</v>
      </c>
      <c r="K129" s="194" t="s">
        <v>21</v>
      </c>
      <c r="L129" s="60"/>
      <c r="M129" s="199" t="s">
        <v>21</v>
      </c>
      <c r="N129" s="200" t="s">
        <v>43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1347</v>
      </c>
      <c r="AT129" s="23" t="s">
        <v>164</v>
      </c>
      <c r="AU129" s="23" t="s">
        <v>82</v>
      </c>
      <c r="AY129" s="23" t="s">
        <v>162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80</v>
      </c>
      <c r="BK129" s="203">
        <f>ROUND(I129*H129,2)</f>
        <v>0</v>
      </c>
      <c r="BL129" s="23" t="s">
        <v>1347</v>
      </c>
      <c r="BM129" s="23" t="s">
        <v>1405</v>
      </c>
    </row>
    <row r="130" spans="2:65" s="1" customFormat="1">
      <c r="B130" s="40"/>
      <c r="C130" s="62"/>
      <c r="D130" s="204" t="s">
        <v>171</v>
      </c>
      <c r="E130" s="62"/>
      <c r="F130" s="205" t="s">
        <v>1404</v>
      </c>
      <c r="G130" s="62"/>
      <c r="H130" s="62"/>
      <c r="I130" s="162"/>
      <c r="J130" s="62"/>
      <c r="K130" s="62"/>
      <c r="L130" s="60"/>
      <c r="M130" s="206"/>
      <c r="N130" s="41"/>
      <c r="O130" s="41"/>
      <c r="P130" s="41"/>
      <c r="Q130" s="41"/>
      <c r="R130" s="41"/>
      <c r="S130" s="41"/>
      <c r="T130" s="77"/>
      <c r="AT130" s="23" t="s">
        <v>171</v>
      </c>
      <c r="AU130" s="23" t="s">
        <v>82</v>
      </c>
    </row>
    <row r="131" spans="2:65" s="12" customFormat="1">
      <c r="B131" s="218"/>
      <c r="C131" s="219"/>
      <c r="D131" s="231" t="s">
        <v>173</v>
      </c>
      <c r="E131" s="257" t="s">
        <v>21</v>
      </c>
      <c r="F131" s="258" t="s">
        <v>80</v>
      </c>
      <c r="G131" s="219"/>
      <c r="H131" s="259">
        <v>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173</v>
      </c>
      <c r="AU131" s="228" t="s">
        <v>82</v>
      </c>
      <c r="AV131" s="12" t="s">
        <v>82</v>
      </c>
      <c r="AW131" s="12" t="s">
        <v>36</v>
      </c>
      <c r="AX131" s="12" t="s">
        <v>80</v>
      </c>
      <c r="AY131" s="228" t="s">
        <v>162</v>
      </c>
    </row>
    <row r="132" spans="2:65" s="1" customFormat="1" ht="20.45" customHeight="1">
      <c r="B132" s="40"/>
      <c r="C132" s="192" t="s">
        <v>10</v>
      </c>
      <c r="D132" s="192" t="s">
        <v>164</v>
      </c>
      <c r="E132" s="193" t="s">
        <v>1406</v>
      </c>
      <c r="F132" s="194" t="s">
        <v>1407</v>
      </c>
      <c r="G132" s="195" t="s">
        <v>1346</v>
      </c>
      <c r="H132" s="196">
        <v>2</v>
      </c>
      <c r="I132" s="197"/>
      <c r="J132" s="198">
        <f>ROUND(I132*H132,2)</f>
        <v>0</v>
      </c>
      <c r="K132" s="194" t="s">
        <v>21</v>
      </c>
      <c r="L132" s="60"/>
      <c r="M132" s="199" t="s">
        <v>21</v>
      </c>
      <c r="N132" s="200" t="s">
        <v>43</v>
      </c>
      <c r="O132" s="41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3" t="s">
        <v>1347</v>
      </c>
      <c r="AT132" s="23" t="s">
        <v>164</v>
      </c>
      <c r="AU132" s="23" t="s">
        <v>82</v>
      </c>
      <c r="AY132" s="23" t="s">
        <v>162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80</v>
      </c>
      <c r="BK132" s="203">
        <f>ROUND(I132*H132,2)</f>
        <v>0</v>
      </c>
      <c r="BL132" s="23" t="s">
        <v>1347</v>
      </c>
      <c r="BM132" s="23" t="s">
        <v>1408</v>
      </c>
    </row>
    <row r="133" spans="2:65" s="1" customFormat="1">
      <c r="B133" s="40"/>
      <c r="C133" s="62"/>
      <c r="D133" s="204" t="s">
        <v>171</v>
      </c>
      <c r="E133" s="62"/>
      <c r="F133" s="205" t="s">
        <v>1407</v>
      </c>
      <c r="G133" s="62"/>
      <c r="H133" s="62"/>
      <c r="I133" s="162"/>
      <c r="J133" s="62"/>
      <c r="K133" s="62"/>
      <c r="L133" s="60"/>
      <c r="M133" s="206"/>
      <c r="N133" s="41"/>
      <c r="O133" s="41"/>
      <c r="P133" s="41"/>
      <c r="Q133" s="41"/>
      <c r="R133" s="41"/>
      <c r="S133" s="41"/>
      <c r="T133" s="77"/>
      <c r="AT133" s="23" t="s">
        <v>171</v>
      </c>
      <c r="AU133" s="23" t="s">
        <v>82</v>
      </c>
    </row>
    <row r="134" spans="2:65" s="12" customFormat="1">
      <c r="B134" s="218"/>
      <c r="C134" s="219"/>
      <c r="D134" s="204" t="s">
        <v>173</v>
      </c>
      <c r="E134" s="220" t="s">
        <v>21</v>
      </c>
      <c r="F134" s="221" t="s">
        <v>82</v>
      </c>
      <c r="G134" s="219"/>
      <c r="H134" s="222">
        <v>2</v>
      </c>
      <c r="I134" s="223"/>
      <c r="J134" s="219"/>
      <c r="K134" s="219"/>
      <c r="L134" s="224"/>
      <c r="M134" s="260"/>
      <c r="N134" s="261"/>
      <c r="O134" s="261"/>
      <c r="P134" s="261"/>
      <c r="Q134" s="261"/>
      <c r="R134" s="261"/>
      <c r="S134" s="261"/>
      <c r="T134" s="262"/>
      <c r="AT134" s="228" t="s">
        <v>173</v>
      </c>
      <c r="AU134" s="228" t="s">
        <v>82</v>
      </c>
      <c r="AV134" s="12" t="s">
        <v>82</v>
      </c>
      <c r="AW134" s="12" t="s">
        <v>36</v>
      </c>
      <c r="AX134" s="12" t="s">
        <v>80</v>
      </c>
      <c r="AY134" s="228" t="s">
        <v>162</v>
      </c>
    </row>
    <row r="135" spans="2:65" s="1" customFormat="1" ht="6.95" customHeight="1">
      <c r="B135" s="55"/>
      <c r="C135" s="56"/>
      <c r="D135" s="56"/>
      <c r="E135" s="56"/>
      <c r="F135" s="56"/>
      <c r="G135" s="56"/>
      <c r="H135" s="56"/>
      <c r="I135" s="138"/>
      <c r="J135" s="56"/>
      <c r="K135" s="56"/>
      <c r="L135" s="60"/>
    </row>
  </sheetData>
  <sheetProtection password="CC35" sheet="1" objects="1" scenarios="1" formatCells="0" formatColumns="0" formatRows="0" sort="0" autoFilter="0"/>
  <autoFilter ref="C81:K13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01 - Stupeň č. 1 ř. km...</vt:lpstr>
      <vt:lpstr>SO 02 - Stupeň č. 2 ř. km...</vt:lpstr>
      <vt:lpstr>SO 03 - Stupeň č. 3 ř. km...</vt:lpstr>
      <vt:lpstr>SO 04 - Stupeň č. 4 ř. km...</vt:lpstr>
      <vt:lpstr>SO 05 - Stupeň č. 5 ř. km...</vt:lpstr>
      <vt:lpstr>SO 06 - Stupeň č. 6 ř. km...</vt:lpstr>
      <vt:lpstr>SO 07 - Stupeň č. 7 ř. km...</vt:lpstr>
      <vt:lpstr>VRN 01 - Vedlejší rozpočt...</vt:lpstr>
      <vt:lpstr>VRN 02 - Vedlejší rozpočt...</vt:lpstr>
      <vt:lpstr>VRN 03 - Vedlejší rozpočt...</vt:lpstr>
      <vt:lpstr>VRN 04 - Vedlejší rozpočt...</vt:lpstr>
      <vt:lpstr>VRN 05 - Vedlejší rozpočt...</vt:lpstr>
      <vt:lpstr>VRN 06 - Vedlejší rozpočt...</vt:lpstr>
      <vt:lpstr>VRN 07 - Vedlejší rozpočt...</vt:lpstr>
      <vt:lpstr>Pokyny pro vyplnění</vt:lpstr>
      <vt:lpstr>'Rekapitulace stavby'!Názvy_tisku</vt:lpstr>
      <vt:lpstr>'SO 01 - Stupeň č. 1 ř. km...'!Názvy_tisku</vt:lpstr>
      <vt:lpstr>'SO 02 - Stupeň č. 2 ř. km...'!Názvy_tisku</vt:lpstr>
      <vt:lpstr>'SO 03 - Stupeň č. 3 ř. km...'!Názvy_tisku</vt:lpstr>
      <vt:lpstr>'SO 04 - Stupeň č. 4 ř. km...'!Názvy_tisku</vt:lpstr>
      <vt:lpstr>'SO 05 - Stupeň č. 5 ř. km...'!Názvy_tisku</vt:lpstr>
      <vt:lpstr>'SO 06 - Stupeň č. 6 ř. km...'!Názvy_tisku</vt:lpstr>
      <vt:lpstr>'SO 07 - Stupeň č. 7 ř. km...'!Názvy_tisku</vt:lpstr>
      <vt:lpstr>'VRN 01 - Vedlejší rozpočt...'!Názvy_tisku</vt:lpstr>
      <vt:lpstr>'VRN 02 - Vedlejší rozpočt...'!Názvy_tisku</vt:lpstr>
      <vt:lpstr>'VRN 03 - Vedlejší rozpočt...'!Názvy_tisku</vt:lpstr>
      <vt:lpstr>'VRN 04 - Vedlejší rozpočt...'!Názvy_tisku</vt:lpstr>
      <vt:lpstr>'VRN 05 - Vedlejší rozpočt...'!Názvy_tisku</vt:lpstr>
      <vt:lpstr>'VRN 06 - Vedlejší rozpočt...'!Názvy_tisku</vt:lpstr>
      <vt:lpstr>'VRN 07 - Vedlejší rozpočt...'!Názvy_tisku</vt:lpstr>
      <vt:lpstr>'Pokyny pro vyplnění'!Oblast_tisku</vt:lpstr>
      <vt:lpstr>'Rekapitulace stavby'!Oblast_tisku</vt:lpstr>
      <vt:lpstr>'SO 01 - Stupeň č. 1 ř. km...'!Oblast_tisku</vt:lpstr>
      <vt:lpstr>'SO 02 - Stupeň č. 2 ř. km...'!Oblast_tisku</vt:lpstr>
      <vt:lpstr>'SO 03 - Stupeň č. 3 ř. km...'!Oblast_tisku</vt:lpstr>
      <vt:lpstr>'SO 04 - Stupeň č. 4 ř. km...'!Oblast_tisku</vt:lpstr>
      <vt:lpstr>'SO 05 - Stupeň č. 5 ř. km...'!Oblast_tisku</vt:lpstr>
      <vt:lpstr>'SO 06 - Stupeň č. 6 ř. km...'!Oblast_tisku</vt:lpstr>
      <vt:lpstr>'SO 07 - Stupeň č. 7 ř. km...'!Oblast_tisku</vt:lpstr>
      <vt:lpstr>'VRN 01 - Vedlejší rozpočt...'!Oblast_tisku</vt:lpstr>
      <vt:lpstr>'VRN 02 - Vedlejší rozpočt...'!Oblast_tisku</vt:lpstr>
      <vt:lpstr>'VRN 03 - Vedlejší rozpočt...'!Oblast_tisku</vt:lpstr>
      <vt:lpstr>'VRN 04 - Vedlejší rozpočt...'!Oblast_tisku</vt:lpstr>
      <vt:lpstr>'VRN 05 - Vedlejší rozpočt...'!Oblast_tisku</vt:lpstr>
      <vt:lpstr>'VRN 06 - Vedlejší rozpočt...'!Oblast_tisku</vt:lpstr>
      <vt:lpstr>'VRN 07 - Vedlejší rozpočt...'!Oblast_tisku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vaculin\pc</dc:creator>
  <cp:lastModifiedBy>Měchura Josef</cp:lastModifiedBy>
  <dcterms:created xsi:type="dcterms:W3CDTF">2017-10-25T13:07:44Z</dcterms:created>
  <dcterms:modified xsi:type="dcterms:W3CDTF">2020-02-10T05:58:33Z</dcterms:modified>
</cp:coreProperties>
</file>